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1F84C79A-2140-4C7A-885F-77C383AE6F1C}" xr6:coauthVersionLast="45" xr6:coauthVersionMax="45" xr10:uidLastSave="{00000000-0000-0000-0000-000000000000}"/>
  <bookViews>
    <workbookView xWindow="-108" yWindow="-108" windowWidth="23256" windowHeight="12600" xr2:uid="{82F35E2C-A2E8-416E-A360-A1928E76CD56}"/>
  </bookViews>
  <sheets>
    <sheet name="HEK(1)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5" l="1"/>
  <c r="O18" i="15"/>
  <c r="L18" i="15"/>
  <c r="J18" i="15"/>
  <c r="H18" i="15"/>
  <c r="H5" i="15" l="1"/>
  <c r="H43" i="15"/>
  <c r="H4" i="15" l="1"/>
  <c r="H9" i="15"/>
  <c r="O27" i="15" l="1"/>
  <c r="L24" i="15"/>
  <c r="O38" i="15"/>
  <c r="H41" i="15"/>
  <c r="H23" i="15" l="1"/>
  <c r="H30" i="15"/>
  <c r="O33" i="15" s="1"/>
  <c r="H29" i="15"/>
  <c r="O32" i="15" s="1"/>
  <c r="O3" i="15" s="1"/>
  <c r="H19" i="15"/>
  <c r="O44" i="15" s="1"/>
  <c r="O11" i="15"/>
  <c r="O26" i="15" s="1"/>
  <c r="L11" i="15"/>
  <c r="H10" i="15"/>
  <c r="O24" i="15" l="1"/>
  <c r="J24" i="15" s="1"/>
  <c r="O28" i="15"/>
  <c r="H24" i="15"/>
  <c r="L38" i="15"/>
  <c r="J38" i="15" s="1"/>
  <c r="H21" i="15"/>
  <c r="H31" i="15"/>
  <c r="O37" i="15" s="1"/>
  <c r="H39" i="15"/>
  <c r="J10" i="15"/>
  <c r="J12" i="15" s="1"/>
  <c r="J13" i="15" s="1"/>
  <c r="L22" i="15" s="1"/>
  <c r="L31" i="15"/>
  <c r="L20" i="15"/>
  <c r="O31" i="15"/>
  <c r="O43" i="15"/>
  <c r="O40" i="15" l="1"/>
  <c r="L25" i="15"/>
  <c r="H25" i="15"/>
  <c r="O25" i="15"/>
  <c r="O22" i="15"/>
  <c r="J22" i="15" s="1"/>
  <c r="J31" i="15"/>
  <c r="O20" i="15"/>
  <c r="J20" i="15" s="1"/>
  <c r="H22" i="15"/>
  <c r="H20" i="15"/>
  <c r="L26" i="15" l="1"/>
  <c r="J26" i="15" s="1"/>
  <c r="H26" i="15"/>
  <c r="J25" i="15"/>
  <c r="L43" i="15"/>
  <c r="J43" i="15" s="1"/>
  <c r="O36" i="15"/>
  <c r="L27" i="15" l="1"/>
  <c r="J27" i="15" s="1"/>
  <c r="H27" i="15"/>
  <c r="H28" i="15" l="1"/>
  <c r="L28" i="15"/>
  <c r="J28" i="15" s="1"/>
  <c r="H34" i="15" l="1"/>
  <c r="L32" i="15" s="1"/>
  <c r="H32" i="15" l="1"/>
  <c r="L44" i="15" s="1"/>
  <c r="J44" i="15" s="1"/>
  <c r="L35" i="15"/>
  <c r="L3" i="15"/>
  <c r="J32" i="15"/>
  <c r="H33" i="15" l="1"/>
  <c r="O35" i="15" s="1"/>
  <c r="J35" i="15" s="1"/>
  <c r="L33" i="15"/>
  <c r="J33" i="15" s="1"/>
  <c r="H35" i="15"/>
  <c r="H36" i="15" l="1"/>
  <c r="H42" i="15" s="1"/>
  <c r="H44" i="15" s="1"/>
  <c r="L36" i="15"/>
  <c r="J36" i="15" s="1"/>
  <c r="L37" i="15" l="1"/>
  <c r="J37" i="15" s="1"/>
  <c r="H37" i="15"/>
  <c r="L40" i="15"/>
  <c r="J40" i="15" s="1"/>
  <c r="H40" i="15"/>
</calcChain>
</file>

<file path=xl/sharedStrings.xml><?xml version="1.0" encoding="utf-8"?>
<sst xmlns="http://schemas.openxmlformats.org/spreadsheetml/2006/main" count="310" uniqueCount="148">
  <si>
    <t>mL</t>
  </si>
  <si>
    <t>Mx/mL</t>
  </si>
  <si>
    <t>Mx</t>
  </si>
  <si>
    <t>n</t>
  </si>
  <si>
    <t>=</t>
  </si>
  <si>
    <t>/</t>
  </si>
  <si>
    <t>Control</t>
  </si>
  <si>
    <t>x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</si>
  <si>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</si>
  <si>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</si>
  <si>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</si>
  <si>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</si>
  <si>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</si>
  <si>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</si>
  <si>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</si>
  <si>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</si>
  <si>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</si>
  <si>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</si>
  <si>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</si>
  <si>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</si>
  <si>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</si>
  <si>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</si>
  <si>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</si>
  <si>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</si>
  <si>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</si>
  <si>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</si>
  <si>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</si>
  <si>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</si>
  <si>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</si>
  <si>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</si>
  <si>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</si>
  <si>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</si>
  <si>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</si>
  <si>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</si>
  <si>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</si>
  <si>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</si>
  <si>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</si>
  <si>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</si>
  <si>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</si>
  <si>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</si>
  <si>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</si>
  <si>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</si>
  <si>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</si>
  <si>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</si>
  <si>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</si>
  <si>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</si>
  <si>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</si>
  <si>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</si>
  <si>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</si>
  <si>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</si>
  <si>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t>volume of cell suspension σ</t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</si>
  <si>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</si>
  <si>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</si>
  <si>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</si>
  <si>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</si>
  <si>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</si>
  <si>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First cell suspension to respirometric stock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</si>
  <si>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</si>
  <si>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</si>
  <si>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</si>
  <si>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</si>
  <si>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</si>
  <si>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</si>
  <si>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</si>
  <si>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</si>
  <si>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</si>
  <si>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</si>
  <si>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fixed 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</si>
  <si>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t>volume of cell suspension σ; from pre-experimental concept</t>
  </si>
  <si>
    <t>IV. Cell suspension J, respirometric stock</t>
  </si>
  <si>
    <t>Edit</t>
  </si>
  <si>
    <t>Results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</si>
  <si>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</si>
  <si>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t>V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</si>
  <si>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</si>
  <si>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</si>
  <si>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</si>
  <si>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</si>
  <si>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</si>
  <si>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experimental chamber volume (system)</t>
  </si>
  <si>
    <t>volume of stopper capillary</t>
  </si>
  <si>
    <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</si>
  <si>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rPr>
        <sz val="11"/>
        <color theme="1"/>
        <rFont val="Calibri"/>
        <family val="2"/>
      </rPr>
      <t>-Δ</t>
    </r>
    <r>
      <rPr>
        <i/>
        <sz val="11"/>
        <color theme="1"/>
        <rFont val="Calibri"/>
        <family val="2"/>
        <scheme val="minor"/>
      </rPr>
      <t>V</t>
    </r>
  </si>
  <si>
    <t>+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</si>
  <si>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</si>
  <si>
    <t>Sum</t>
  </si>
  <si>
    <t>9. This step may be omitted if cell harvest is highly predictable.</t>
  </si>
  <si>
    <r>
      <t xml:space="preserve">sum of volumes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</si>
  <si>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r>
      <t>V</t>
    </r>
    <r>
      <rPr>
        <vertAlign val="subscript"/>
        <sz val="11"/>
        <color theme="1"/>
        <rFont val="Calibri"/>
        <family val="2"/>
      </rPr>
      <t>exc</t>
    </r>
    <r>
      <rPr>
        <i/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</si>
  <si>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  <r>
      <rPr>
        <sz val="11"/>
        <color theme="1"/>
        <rFont val="Calibri"/>
        <family val="2"/>
      </rPr>
      <t xml:space="preserve">(max)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exc</t>
    </r>
  </si>
  <si>
    <t>Select 0.5-mL or 2.0-mL chamber</t>
  </si>
  <si>
    <r>
      <rPr>
        <b/>
        <sz val="11"/>
        <color rgb="FF00B050"/>
        <rFont val="Calibri"/>
        <family val="2"/>
        <scheme val="minor"/>
      </rPr>
      <t>1a.</t>
    </r>
    <r>
      <rPr>
        <sz val="11"/>
        <color rgb="FF00B050"/>
        <rFont val="Calibri"/>
        <family val="2"/>
        <scheme val="minor"/>
      </rPr>
      <t xml:space="preserve"> Plan with minimum expected cell harvest (12 Mx). </t>
    </r>
    <r>
      <rPr>
        <b/>
        <sz val="11"/>
        <color rgb="FF00B050"/>
        <rFont val="Calibri"/>
        <family val="2"/>
        <scheme val="minor"/>
      </rPr>
      <t xml:space="preserve">1b. </t>
    </r>
    <r>
      <rPr>
        <sz val="11"/>
        <color rgb="FF00B050"/>
        <rFont val="Calibri"/>
        <family val="2"/>
        <scheme val="minor"/>
      </rPr>
      <t>Edit actual cell count.</t>
    </r>
  </si>
  <si>
    <t>Work-flow</t>
  </si>
  <si>
    <r>
      <t xml:space="preserve">max. volume that may be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</si>
  <si>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t>total volume in open chamber after addition of cell suspension J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</si>
  <si>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pipetted into open respirometer chamber</t>
    </r>
  </si>
  <si>
    <t xml:space="preserve">  Sequence of chamber-volumes</t>
  </si>
  <si>
    <r>
      <t xml:space="preserve">closed chamber with respiration medium, measurement of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>°</t>
    </r>
  </si>
  <si>
    <r>
      <t>V</t>
    </r>
    <r>
      <rPr>
        <sz val="11"/>
        <color theme="1"/>
        <rFont val="Calibri"/>
        <family val="2"/>
        <scheme val="minor"/>
      </rPr>
      <t>'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</si>
  <si>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</si>
  <si>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stopper removed (open chamber),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is drawn into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</si>
  <si>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</si>
  <si>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</t>
    </r>
  </si>
  <si>
    <r>
      <t>V</t>
    </r>
    <r>
      <rPr>
        <sz val="11"/>
        <color theme="1"/>
        <rFont val="Calibri"/>
        <family val="2"/>
      </rPr>
      <t>' + Δ</t>
    </r>
    <r>
      <rPr>
        <i/>
        <sz val="11"/>
        <color theme="1"/>
        <rFont val="Calibri"/>
        <family val="2"/>
        <scheme val="minor"/>
      </rPr>
      <t>V</t>
    </r>
  </si>
  <si>
    <r>
      <t>V</t>
    </r>
    <r>
      <rPr>
        <sz val="11"/>
        <color theme="1"/>
        <rFont val="Calibri"/>
        <family val="2"/>
        <scheme val="minor"/>
      </rPr>
      <t>'' +</t>
    </r>
    <r>
      <rPr>
        <i/>
        <sz val="11"/>
        <color theme="1"/>
        <rFont val="Calibri"/>
        <family val="2"/>
        <scheme val="minor"/>
      </rPr>
      <t xml:space="preserve"> 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</si>
  <si>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volume in open chamber after subsampling cell suspension from chamber</t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</si>
  <si>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''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</si>
  <si>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</si>
  <si>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t xml:space="preserve">chamber closed, filling the stopper capillary and expelling excess volume 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</si>
  <si>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'''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</si>
  <si>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 xml:space="preserve">2.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, which increases with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</si>
  <si>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 depending 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</si>
  <si>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volume of respiration medium reduced by Δ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, reducing dilution of cells</t>
    </r>
  </si>
  <si>
    <t>Edit sampled and wasted volumes</t>
  </si>
  <si>
    <t>6. Not including any volumes sampled at the end of respirometry.</t>
  </si>
  <si>
    <t>7. Excess volume expelled into stopper receptacle.</t>
  </si>
  <si>
    <r>
      <t xml:space="preserve">8. Maximize, but </t>
    </r>
    <r>
      <rPr>
        <sz val="11"/>
        <color rgb="FFFF0000"/>
        <rFont val="Calibri"/>
        <family val="2"/>
        <scheme val="minor"/>
      </rPr>
      <t xml:space="preserve">decrease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σ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CCFF"/>
        <rFont val="Calibri"/>
        <family val="2"/>
        <scheme val="minor"/>
      </rPr>
      <t xml:space="preserve"> at minimum cell harvest.</t>
    </r>
  </si>
  <si>
    <r>
      <t>5. Set at 0.4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</rPr>
      <t xml:space="preserve">;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  <scheme val="minor"/>
      </rPr>
      <t xml:space="preserve">ncrease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J.</t>
    </r>
    <r>
      <rPr>
        <i/>
        <vertAlign val="subscript"/>
        <sz val="11"/>
        <color rgb="FFFF0000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B050"/>
        <rFont val="Calibri"/>
        <family val="2"/>
        <scheme val="minor"/>
      </rPr>
      <t>.</t>
    </r>
  </si>
  <si>
    <t>4'</t>
  </si>
  <si>
    <t>6'</t>
  </si>
  <si>
    <t>cell concentration in experimental chamber</t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</si>
  <si>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</si>
  <si>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Calculate total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from 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and volume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>.</t>
    </r>
  </si>
  <si>
    <r>
      <t xml:space="preserve">Make sure that 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corresponds to suspenesion volume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>.</t>
    </r>
  </si>
  <si>
    <r>
      <t xml:space="preserve">3. Select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of 0.5-mL or 2.0-mL O2k chamber.</t>
    </r>
  </si>
  <si>
    <r>
      <t xml:space="preserve">4. Select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of 0.5-mL or 2.0-mL O2k chamber.</t>
    </r>
  </si>
  <si>
    <r>
      <t xml:space="preserve">Must not be less than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'.</t>
    </r>
  </si>
  <si>
    <t>Experimental chamber volume.</t>
  </si>
  <si>
    <t>Experimental chamber volume + dead volume from stopper capillary.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</si>
  <si>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(the term </t>
    </r>
    <r>
      <rPr>
        <i/>
        <sz val="11"/>
        <color theme="1"/>
        <rFont val="Calibri"/>
        <family val="2"/>
        <scheme val="minor"/>
      </rPr>
      <t>cell concentration</t>
    </r>
    <r>
      <rPr>
        <sz val="11"/>
        <color theme="1"/>
        <rFont val="Calibri"/>
        <family val="2"/>
        <scheme val="minor"/>
      </rPr>
      <t xml:space="preserve"> is used for </t>
    </r>
    <r>
      <rPr>
        <i/>
        <sz val="11"/>
        <color theme="1"/>
        <rFont val="Calibri"/>
        <family val="2"/>
        <scheme val="minor"/>
      </rPr>
      <t>cell-count concentration</t>
    </r>
    <r>
      <rPr>
        <sz val="11"/>
        <color theme="1"/>
        <rFont val="Calibri"/>
        <family val="2"/>
        <scheme val="minor"/>
      </rPr>
      <t>)</t>
    </r>
  </si>
  <si>
    <r>
      <t xml:space="preserve">calculated 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</si>
  <si>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calculated cell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</si>
  <si>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 xml:space="preserve">cell count in cell count subsample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σ→N</t>
    </r>
  </si>
  <si>
    <r>
      <t xml:space="preserve">to calculate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mbria"/>
        <family val="1"/>
      </rPr>
      <t xml:space="preserve"> in harvest</t>
    </r>
  </si>
  <si>
    <r>
      <t xml:space="preserve">enter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</si>
  <si>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Copy 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into line 7, or skip and enter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directly in line 7.</t>
    </r>
  </si>
  <si>
    <t>edit harvested cell count result</t>
  </si>
  <si>
    <r>
      <t xml:space="preserve">enter determined cell concentration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(or edit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in Line 7 directly)</t>
    </r>
  </si>
  <si>
    <t>Ia. Edit</t>
  </si>
  <si>
    <t xml:space="preserve">or I.b </t>
  </si>
  <si>
    <t>II. Edit</t>
  </si>
  <si>
    <t>III. Edit</t>
  </si>
  <si>
    <r>
      <t xml:space="preserve">cell suspension volumes </t>
    </r>
    <r>
      <rPr>
        <b/>
        <sz val="11"/>
        <color theme="1"/>
        <rFont val="Cambria"/>
        <family val="1"/>
      </rPr>
      <t>σ</t>
    </r>
  </si>
  <si>
    <t>Complete volume replacement</t>
  </si>
  <si>
    <t>HEK 15 Mx, 12 Mx min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</si>
  <si>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J,i</t>
    </r>
  </si>
  <si>
    <t>volume of respiration medium removed from open chamber</t>
  </si>
  <si>
    <t>excess volume of cell suspension wasted in stopper receptacle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</si>
</sst>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3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color rgb="FFFF9900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sz val="11"/>
      <color rgb="FF00B050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 Light"/>
      <family val="2"/>
    </font>
    <font>
      <vertAlign val="subscript"/>
      <sz val="11"/>
      <color theme="1"/>
      <name val="Calibri Light"/>
      <family val="2"/>
    </font>
    <font>
      <vertAlign val="subscript"/>
      <sz val="11"/>
      <color theme="1"/>
      <name val="Calibri"/>
      <family val="2"/>
    </font>
    <font>
      <i/>
      <vertAlign val="subscript"/>
      <sz val="9.35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vertAlign val="subscript"/>
      <sz val="11"/>
      <color rgb="FFFF0000"/>
      <name val="Calibri"/>
      <family val="2"/>
      <scheme val="minor"/>
    </font>
    <font>
      <sz val="11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00B05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4" fontId="19" fillId="0" borderId="0" xfId="0" applyNumberFormat="1" applyFont="1" applyFill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2" fontId="0" fillId="0" borderId="0" xfId="0" applyNumberForma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164" fontId="5" fillId="3" borderId="0" xfId="0" applyNumberFormat="1" applyFont="1" applyFill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66" fontId="5" fillId="7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8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164" fontId="19" fillId="0" borderId="1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8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vertical="center"/>
    </xf>
    <xf numFmtId="164" fontId="28" fillId="0" borderId="1" xfId="0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5" fillId="4" borderId="8" xfId="0" applyNumberFormat="1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vertical="center"/>
    </xf>
    <xf numFmtId="16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20" xfId="0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vertical="center"/>
    </xf>
    <xf numFmtId="2" fontId="0" fillId="0" borderId="2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164" fontId="28" fillId="0" borderId="18" xfId="0" applyNumberFormat="1" applyFont="1" applyFill="1" applyBorder="1" applyAlignment="1" applyProtection="1">
      <alignment vertical="center"/>
    </xf>
    <xf numFmtId="0" fontId="28" fillId="0" borderId="18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26" xfId="0" applyNumberFormat="1" applyFill="1" applyBorder="1" applyAlignment="1" applyProtection="1">
      <alignment vertical="center"/>
    </xf>
    <xf numFmtId="164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49" fontId="23" fillId="0" borderId="20" xfId="0" applyNumberFormat="1" applyFont="1" applyBorder="1" applyAlignment="1">
      <alignment vertical="center"/>
    </xf>
    <xf numFmtId="164" fontId="19" fillId="0" borderId="20" xfId="0" applyNumberFormat="1" applyFont="1" applyBorder="1" applyAlignment="1">
      <alignment vertical="center"/>
    </xf>
    <xf numFmtId="164" fontId="0" fillId="5" borderId="20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164" fontId="5" fillId="5" borderId="29" xfId="0" applyNumberFormat="1" applyFont="1" applyFill="1" applyBorder="1" applyAlignment="1" applyProtection="1">
      <alignment vertical="center"/>
      <protection locked="0"/>
    </xf>
    <xf numFmtId="0" fontId="17" fillId="0" borderId="29" xfId="0" applyFont="1" applyFill="1" applyBorder="1" applyAlignment="1">
      <alignment vertical="center"/>
    </xf>
    <xf numFmtId="2" fontId="0" fillId="0" borderId="29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164" fontId="29" fillId="0" borderId="8" xfId="0" applyNumberFormat="1" applyFont="1" applyFill="1" applyBorder="1" applyAlignment="1" applyProtection="1">
      <alignment vertical="center"/>
    </xf>
    <xf numFmtId="0" fontId="0" fillId="5" borderId="28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 readingOrder="1"/>
      <protection locked="0"/>
    </xf>
    <xf numFmtId="164" fontId="19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4" fontId="0" fillId="7" borderId="0" xfId="0" applyNumberForma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CFF"/>
      <color rgb="FF66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</xdr:row>
      <xdr:rowOff>0</xdr:rowOff>
    </xdr:from>
    <xdr:to>
      <xdr:col>27</xdr:col>
      <xdr:colOff>489129</xdr:colOff>
      <xdr:row>23</xdr:row>
      <xdr:rowOff>111549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FD2BDF7-FA25-415B-8D03-CECE528C8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97600" y="197224"/>
          <a:ext cx="8449788" cy="445046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28</xdr:col>
      <xdr:colOff>90413</xdr:colOff>
      <xdr:row>44</xdr:row>
      <xdr:rowOff>12177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CF95762-21FB-4574-8AEB-712E7A31B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97600" y="4733365"/>
          <a:ext cx="8839966" cy="3956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224C-453D-4A1B-8D5E-C6E610B30AEA}">
  <dimension ref="A1:T57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48" sqref="D48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4" customWidth="1"/>
    <col min="4" max="4" width="67.44140625" style="4" customWidth="1"/>
    <col min="5" max="5" width="8.33203125" style="4" customWidth="1"/>
    <col min="6" max="6" width="2.5546875" style="24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4" customWidth="1"/>
    <col min="15" max="16" width="7.21875" style="4" customWidth="1"/>
    <col min="17" max="17" width="68.77734375" style="3" customWidth="1"/>
    <col min="18" max="18" width="12.5546875" style="4" customWidth="1"/>
    <col min="19" max="16384" width="11.5546875" style="4"/>
  </cols>
  <sheetData>
    <row r="1" spans="1:19" s="3" customFormat="1" ht="15.6" customHeight="1" thickBot="1" x14ac:dyDescent="0.35">
      <c r="A1" s="218">
        <v>44102</v>
      </c>
      <c r="B1" s="214" t="s">
        <v>143</v>
      </c>
      <c r="C1" s="8"/>
      <c r="D1" s="215" t="s">
        <v>144</v>
      </c>
      <c r="E1" s="99"/>
      <c r="F1" s="8"/>
      <c r="G1" s="2"/>
      <c r="H1" s="41"/>
      <c r="I1" s="2"/>
      <c r="J1" s="2"/>
      <c r="K1" s="2"/>
      <c r="L1" s="2"/>
      <c r="M1" s="2"/>
      <c r="N1" s="8"/>
      <c r="O1" s="2"/>
      <c r="P1" s="2"/>
      <c r="Q1" s="15"/>
    </row>
    <row r="2" spans="1:19" s="3" customFormat="1" ht="15.6" customHeight="1" thickTop="1" thickBot="1" x14ac:dyDescent="0.35">
      <c r="B2" s="203"/>
      <c r="C2" s="194"/>
      <c r="D2" s="195" t="s">
        <v>9</v>
      </c>
      <c r="E2" s="196" t="s">
        <v>10</v>
      </c>
      <c r="F2" s="194" t="s">
        <v>4</v>
      </c>
      <c r="G2" s="195" t="s">
        <v>11</v>
      </c>
      <c r="H2" s="204" t="s">
        <v>70</v>
      </c>
      <c r="I2" s="195" t="s">
        <v>13</v>
      </c>
      <c r="J2" s="195" t="s">
        <v>85</v>
      </c>
      <c r="K2" s="195"/>
      <c r="L2" s="195"/>
      <c r="M2" s="195"/>
      <c r="N2" s="194"/>
      <c r="O2" s="195"/>
      <c r="P2" s="205"/>
      <c r="Q2" s="211" t="s">
        <v>129</v>
      </c>
      <c r="R2" s="2"/>
    </row>
    <row r="3" spans="1:19" s="3" customFormat="1" ht="15.6" customHeight="1" thickTop="1" x14ac:dyDescent="0.3">
      <c r="A3" s="212" t="s">
        <v>138</v>
      </c>
      <c r="B3" s="210" t="s">
        <v>133</v>
      </c>
      <c r="C3" s="206" t="s">
        <v>118</v>
      </c>
      <c r="D3" s="195" t="s">
        <v>137</v>
      </c>
      <c r="E3" s="196" t="s">
        <v>26</v>
      </c>
      <c r="F3" s="194" t="s">
        <v>4</v>
      </c>
      <c r="G3" s="195" t="s">
        <v>28</v>
      </c>
      <c r="H3" s="197"/>
      <c r="I3" s="198" t="s">
        <v>1</v>
      </c>
      <c r="J3" s="200"/>
      <c r="K3" s="195"/>
      <c r="L3" s="207">
        <f>L32</f>
        <v>15</v>
      </c>
      <c r="M3" s="201" t="s">
        <v>2</v>
      </c>
      <c r="N3" s="194" t="s">
        <v>5</v>
      </c>
      <c r="O3" s="207">
        <f>O32</f>
        <v>12</v>
      </c>
      <c r="P3" s="202" t="s">
        <v>0</v>
      </c>
      <c r="Q3" s="81" t="s">
        <v>122</v>
      </c>
    </row>
    <row r="4" spans="1:19" s="3" customFormat="1" ht="15.6" customHeight="1" x14ac:dyDescent="0.3">
      <c r="A4" s="2"/>
      <c r="B4" s="91"/>
      <c r="C4" s="22">
        <v>1</v>
      </c>
      <c r="D4" s="2" t="s">
        <v>50</v>
      </c>
      <c r="E4" s="99" t="s">
        <v>25</v>
      </c>
      <c r="F4" s="8"/>
      <c r="G4" s="2"/>
      <c r="H4" s="75">
        <f>$H$14</f>
        <v>12</v>
      </c>
      <c r="I4" s="132" t="s">
        <v>0</v>
      </c>
      <c r="J4" s="9"/>
      <c r="K4" s="2"/>
      <c r="L4" s="13"/>
      <c r="M4" s="25"/>
      <c r="N4" s="8"/>
      <c r="O4" s="13"/>
      <c r="P4" s="51"/>
      <c r="Q4" s="82" t="s">
        <v>123</v>
      </c>
    </row>
    <row r="5" spans="1:19" s="2" customFormat="1" ht="15.6" customHeight="1" thickBot="1" x14ac:dyDescent="0.35">
      <c r="B5" s="139"/>
      <c r="C5" s="208" t="s">
        <v>119</v>
      </c>
      <c r="D5" s="52" t="s">
        <v>130</v>
      </c>
      <c r="E5" s="101" t="s">
        <v>27</v>
      </c>
      <c r="F5" s="53" t="s">
        <v>4</v>
      </c>
      <c r="G5" s="52" t="s">
        <v>29</v>
      </c>
      <c r="H5" s="209">
        <f>$H$3*$H$4</f>
        <v>0</v>
      </c>
      <c r="I5" s="54" t="s">
        <v>2</v>
      </c>
      <c r="J5" s="55"/>
      <c r="K5" s="52"/>
      <c r="L5" s="56"/>
      <c r="M5" s="56"/>
      <c r="N5" s="53"/>
      <c r="O5" s="57"/>
      <c r="P5" s="58"/>
      <c r="Q5" s="82" t="s">
        <v>135</v>
      </c>
    </row>
    <row r="6" spans="1:19" ht="15.6" customHeight="1" thickTop="1" thickBot="1" x14ac:dyDescent="0.35"/>
    <row r="7" spans="1:19" s="3" customFormat="1" ht="15.6" customHeight="1" thickTop="1" x14ac:dyDescent="0.3">
      <c r="A7" s="212" t="s">
        <v>139</v>
      </c>
      <c r="B7" s="193" t="s">
        <v>136</v>
      </c>
      <c r="C7" s="194"/>
      <c r="D7" s="195" t="s">
        <v>134</v>
      </c>
      <c r="E7" s="196" t="s">
        <v>27</v>
      </c>
      <c r="F7" s="194" t="s">
        <v>4</v>
      </c>
      <c r="G7" s="195" t="s">
        <v>29</v>
      </c>
      <c r="H7" s="197">
        <v>15</v>
      </c>
      <c r="I7" s="198" t="s">
        <v>2</v>
      </c>
      <c r="J7" s="199"/>
      <c r="K7" s="195"/>
      <c r="L7" s="200"/>
      <c r="M7" s="201"/>
      <c r="N7" s="194"/>
      <c r="O7" s="200"/>
      <c r="P7" s="202"/>
      <c r="Q7" s="83" t="s">
        <v>91</v>
      </c>
      <c r="R7" s="80"/>
      <c r="S7" s="80"/>
    </row>
    <row r="8" spans="1:19" s="3" customFormat="1" ht="15.6" customHeight="1" x14ac:dyDescent="0.3">
      <c r="A8" s="135" t="s">
        <v>140</v>
      </c>
      <c r="B8" s="149"/>
      <c r="C8" s="150"/>
      <c r="D8" s="151" t="s">
        <v>120</v>
      </c>
      <c r="E8" s="152" t="s">
        <v>8</v>
      </c>
      <c r="F8" s="150" t="s">
        <v>4</v>
      </c>
      <c r="G8" s="151" t="s">
        <v>18</v>
      </c>
      <c r="H8" s="153">
        <v>1</v>
      </c>
      <c r="I8" s="154" t="s">
        <v>1</v>
      </c>
      <c r="J8" s="151"/>
      <c r="K8" s="151"/>
      <c r="L8" s="155"/>
      <c r="M8" s="151"/>
      <c r="N8" s="150"/>
      <c r="O8" s="155"/>
      <c r="P8" s="156"/>
      <c r="Q8" s="82" t="s">
        <v>110</v>
      </c>
    </row>
    <row r="9" spans="1:19" s="3" customFormat="1" ht="15.6" customHeight="1" x14ac:dyDescent="0.3">
      <c r="A9" s="136"/>
      <c r="B9" s="138" t="s">
        <v>90</v>
      </c>
      <c r="C9" s="8"/>
      <c r="D9" s="3" t="s">
        <v>79</v>
      </c>
      <c r="E9" s="146" t="s">
        <v>73</v>
      </c>
      <c r="F9" s="8"/>
      <c r="G9" s="2"/>
      <c r="H9" s="78">
        <f>O9</f>
        <v>2</v>
      </c>
      <c r="I9" s="147" t="s">
        <v>0</v>
      </c>
      <c r="J9" s="114"/>
      <c r="K9" s="3" t="s">
        <v>4</v>
      </c>
      <c r="L9" s="148">
        <v>0.5</v>
      </c>
      <c r="M9" s="3" t="s">
        <v>0</v>
      </c>
      <c r="N9" s="31" t="s">
        <v>15</v>
      </c>
      <c r="O9" s="148">
        <v>2</v>
      </c>
      <c r="P9" s="94" t="s">
        <v>0</v>
      </c>
      <c r="Q9" s="92" t="s">
        <v>124</v>
      </c>
    </row>
    <row r="10" spans="1:19" s="3" customFormat="1" ht="15.6" customHeight="1" x14ac:dyDescent="0.3">
      <c r="A10" s="136"/>
      <c r="B10" s="91"/>
      <c r="C10" s="8"/>
      <c r="D10" s="3" t="s">
        <v>80</v>
      </c>
      <c r="E10" s="146" t="s">
        <v>81</v>
      </c>
      <c r="H10" s="78">
        <f>O10</f>
        <v>8.5000000000000006E-2</v>
      </c>
      <c r="I10" s="147" t="s">
        <v>0</v>
      </c>
      <c r="J10" s="114">
        <f>H9+H10</f>
        <v>2.085</v>
      </c>
      <c r="L10" s="189">
        <v>0.04</v>
      </c>
      <c r="M10" s="3" t="s">
        <v>0</v>
      </c>
      <c r="N10" s="31" t="s">
        <v>15</v>
      </c>
      <c r="O10" s="189">
        <v>8.5000000000000006E-2</v>
      </c>
      <c r="P10" s="94" t="s">
        <v>0</v>
      </c>
      <c r="Q10" s="92" t="s">
        <v>125</v>
      </c>
    </row>
    <row r="11" spans="1:19" s="3" customFormat="1" ht="15.6" customHeight="1" x14ac:dyDescent="0.3">
      <c r="A11" s="136"/>
      <c r="B11" s="149"/>
      <c r="C11" s="150"/>
      <c r="D11" s="151" t="s">
        <v>49</v>
      </c>
      <c r="E11" s="163" t="s">
        <v>31</v>
      </c>
      <c r="F11" s="150"/>
      <c r="G11" s="151"/>
      <c r="H11" s="153">
        <v>2.4</v>
      </c>
      <c r="I11" s="154" t="s">
        <v>0</v>
      </c>
      <c r="J11" s="151"/>
      <c r="K11" s="151"/>
      <c r="L11" s="192">
        <f>0.4*L9</f>
        <v>0.2</v>
      </c>
      <c r="M11" s="151" t="s">
        <v>0</v>
      </c>
      <c r="N11" s="150" t="s">
        <v>51</v>
      </c>
      <c r="O11" s="192">
        <f>0.4*O9</f>
        <v>0.8</v>
      </c>
      <c r="P11" s="156" t="s">
        <v>0</v>
      </c>
      <c r="Q11" s="83" t="s">
        <v>117</v>
      </c>
    </row>
    <row r="12" spans="1:19" s="3" customFormat="1" ht="15.6" customHeight="1" x14ac:dyDescent="0.3">
      <c r="A12" s="136"/>
      <c r="B12" s="138" t="s">
        <v>113</v>
      </c>
      <c r="C12" s="8"/>
      <c r="D12" s="3" t="s">
        <v>87</v>
      </c>
      <c r="E12" s="116" t="s">
        <v>84</v>
      </c>
      <c r="H12" s="95">
        <v>0.3</v>
      </c>
      <c r="I12" s="93" t="s">
        <v>0</v>
      </c>
      <c r="J12" s="113">
        <f>J10+H12</f>
        <v>2.3849999999999998</v>
      </c>
      <c r="K12" s="4"/>
      <c r="L12" s="113"/>
      <c r="M12" s="4"/>
      <c r="N12" s="24"/>
      <c r="O12" s="113"/>
      <c r="P12" s="94"/>
      <c r="Q12" s="82" t="s">
        <v>114</v>
      </c>
    </row>
    <row r="13" spans="1:19" s="3" customFormat="1" ht="15.6" customHeight="1" x14ac:dyDescent="0.3">
      <c r="A13" s="136"/>
      <c r="B13" s="157"/>
      <c r="C13" s="150"/>
      <c r="D13" s="158" t="s">
        <v>147</v>
      </c>
      <c r="E13" s="190" t="s">
        <v>88</v>
      </c>
      <c r="F13" s="158"/>
      <c r="G13" s="158"/>
      <c r="H13" s="153">
        <v>1.4999999999999999E-2</v>
      </c>
      <c r="I13" s="159" t="s">
        <v>0</v>
      </c>
      <c r="J13" s="191">
        <f>J12+H13</f>
        <v>2.4</v>
      </c>
      <c r="K13" s="158"/>
      <c r="L13" s="160"/>
      <c r="M13" s="158"/>
      <c r="N13" s="161"/>
      <c r="O13" s="160"/>
      <c r="P13" s="162"/>
      <c r="Q13" s="82" t="s">
        <v>115</v>
      </c>
    </row>
    <row r="14" spans="1:19" s="3" customFormat="1" ht="15.6" customHeight="1" x14ac:dyDescent="0.3">
      <c r="A14" s="213" t="s">
        <v>141</v>
      </c>
      <c r="B14" s="49" t="s">
        <v>142</v>
      </c>
      <c r="C14" s="8"/>
      <c r="D14" s="2" t="s">
        <v>68</v>
      </c>
      <c r="E14" s="99" t="s">
        <v>25</v>
      </c>
      <c r="F14" s="8"/>
      <c r="G14" s="2"/>
      <c r="H14" s="79">
        <v>12</v>
      </c>
      <c r="I14" s="46" t="s">
        <v>0</v>
      </c>
      <c r="J14" s="9"/>
      <c r="K14" s="8"/>
      <c r="L14" s="115"/>
      <c r="M14" s="8"/>
      <c r="N14" s="8"/>
      <c r="O14" s="115"/>
      <c r="P14" s="50"/>
      <c r="Q14" s="84" t="s">
        <v>116</v>
      </c>
    </row>
    <row r="15" spans="1:19" s="3" customFormat="1" ht="15.6" customHeight="1" thickBot="1" x14ac:dyDescent="0.35">
      <c r="A15" s="137"/>
      <c r="B15" s="139"/>
      <c r="C15" s="53"/>
      <c r="D15" s="52" t="s">
        <v>67</v>
      </c>
      <c r="E15" s="101" t="s">
        <v>36</v>
      </c>
      <c r="F15" s="53"/>
      <c r="G15" s="52"/>
      <c r="H15" s="140">
        <v>0.05</v>
      </c>
      <c r="I15" s="141" t="s">
        <v>0</v>
      </c>
      <c r="J15" s="57"/>
      <c r="K15" s="52"/>
      <c r="L15" s="57"/>
      <c r="M15" s="57"/>
      <c r="N15" s="53"/>
      <c r="O15" s="57"/>
      <c r="P15" s="58"/>
      <c r="Q15" s="85" t="s">
        <v>86</v>
      </c>
    </row>
    <row r="16" spans="1:19" s="3" customFormat="1" ht="15.6" customHeight="1" thickTop="1" thickBot="1" x14ac:dyDescent="0.35">
      <c r="B16" s="2"/>
      <c r="E16" s="102"/>
    </row>
    <row r="17" spans="1:17" s="3" customFormat="1" ht="15.6" customHeight="1" thickTop="1" thickBot="1" x14ac:dyDescent="0.35">
      <c r="A17" s="69" t="s">
        <v>71</v>
      </c>
      <c r="B17" s="59" t="s">
        <v>92</v>
      </c>
      <c r="C17" s="60" t="s">
        <v>14</v>
      </c>
      <c r="D17" s="61" t="s">
        <v>9</v>
      </c>
      <c r="E17" s="103" t="s">
        <v>10</v>
      </c>
      <c r="F17" s="60" t="s">
        <v>4</v>
      </c>
      <c r="G17" s="61" t="s">
        <v>11</v>
      </c>
      <c r="H17" s="62" t="s">
        <v>12</v>
      </c>
      <c r="I17" s="61" t="s">
        <v>13</v>
      </c>
      <c r="J17" s="61" t="s">
        <v>6</v>
      </c>
      <c r="K17" s="61"/>
      <c r="L17" s="61"/>
      <c r="M17" s="61"/>
      <c r="N17" s="60"/>
      <c r="O17" s="61"/>
      <c r="P17" s="63"/>
      <c r="Q17" s="82"/>
    </row>
    <row r="18" spans="1:17" s="3" customFormat="1" ht="15.6" customHeight="1" x14ac:dyDescent="0.3">
      <c r="B18" s="64" t="s">
        <v>65</v>
      </c>
      <c r="C18" s="5" t="s">
        <v>19</v>
      </c>
      <c r="D18" s="4" t="s">
        <v>94</v>
      </c>
      <c r="E18" s="100" t="s">
        <v>72</v>
      </c>
      <c r="F18" s="24" t="s">
        <v>4</v>
      </c>
      <c r="G18" s="4" t="s">
        <v>145</v>
      </c>
      <c r="H18" s="216">
        <f>J13</f>
        <v>2.4</v>
      </c>
      <c r="I18" s="93" t="s">
        <v>0</v>
      </c>
      <c r="J18" s="113">
        <f>L18+O18</f>
        <v>2.4</v>
      </c>
      <c r="K18" s="4" t="s">
        <v>4</v>
      </c>
      <c r="L18" s="217">
        <f>H9</f>
        <v>2</v>
      </c>
      <c r="M18" s="4" t="s">
        <v>0</v>
      </c>
      <c r="N18" s="24" t="s">
        <v>83</v>
      </c>
      <c r="O18" s="113">
        <f>H10-H38+H11</f>
        <v>0.39999999999999991</v>
      </c>
      <c r="P18" s="109" t="s">
        <v>0</v>
      </c>
    </row>
    <row r="19" spans="1:17" s="3" customFormat="1" ht="15.6" customHeight="1" x14ac:dyDescent="0.3">
      <c r="B19" s="34"/>
      <c r="C19" s="5" t="s">
        <v>20</v>
      </c>
      <c r="D19" s="6" t="s">
        <v>120</v>
      </c>
      <c r="E19" s="104" t="s">
        <v>8</v>
      </c>
      <c r="F19" s="7" t="s">
        <v>4</v>
      </c>
      <c r="G19" s="2" t="s">
        <v>18</v>
      </c>
      <c r="H19" s="73">
        <f>H8</f>
        <v>1</v>
      </c>
      <c r="I19" s="44" t="s">
        <v>1</v>
      </c>
      <c r="J19" s="6"/>
      <c r="K19" s="6"/>
      <c r="L19" s="6"/>
      <c r="M19" s="6"/>
      <c r="N19" s="7"/>
      <c r="O19" s="6"/>
      <c r="P19" s="43"/>
      <c r="Q19" s="82"/>
    </row>
    <row r="20" spans="1:17" s="3" customFormat="1" ht="15.6" customHeight="1" x14ac:dyDescent="0.3">
      <c r="B20" s="34"/>
      <c r="C20" s="1" t="s">
        <v>21</v>
      </c>
      <c r="D20" s="4" t="s">
        <v>74</v>
      </c>
      <c r="E20" s="105" t="s">
        <v>75</v>
      </c>
      <c r="F20" s="24" t="s">
        <v>4</v>
      </c>
      <c r="G20" s="4" t="s">
        <v>76</v>
      </c>
      <c r="H20" s="74">
        <f>H19*H18</f>
        <v>2.4</v>
      </c>
      <c r="I20" s="2" t="s">
        <v>2</v>
      </c>
      <c r="J20" s="9">
        <f>L20*O20</f>
        <v>2.4</v>
      </c>
      <c r="K20" s="2" t="s">
        <v>4</v>
      </c>
      <c r="L20" s="13">
        <f>H19</f>
        <v>1</v>
      </c>
      <c r="M20" s="11" t="s">
        <v>1</v>
      </c>
      <c r="N20" s="12" t="s">
        <v>17</v>
      </c>
      <c r="O20" s="13">
        <f>H18</f>
        <v>2.4</v>
      </c>
      <c r="P20" s="42" t="s">
        <v>0</v>
      </c>
      <c r="Q20" s="82"/>
    </row>
    <row r="21" spans="1:17" s="3" customFormat="1" ht="15.6" customHeight="1" x14ac:dyDescent="0.3">
      <c r="B21" s="33"/>
      <c r="C21" s="1" t="s">
        <v>23</v>
      </c>
      <c r="D21" s="2" t="s">
        <v>95</v>
      </c>
      <c r="E21" s="98" t="s">
        <v>31</v>
      </c>
      <c r="F21" s="8"/>
      <c r="G21" s="2"/>
      <c r="H21" s="73">
        <f>H11</f>
        <v>2.4</v>
      </c>
      <c r="I21" s="45" t="s">
        <v>0</v>
      </c>
      <c r="J21" s="2"/>
      <c r="K21" s="2"/>
      <c r="L21" s="28"/>
      <c r="M21" s="2"/>
      <c r="N21" s="8"/>
      <c r="O21" s="6"/>
      <c r="P21" s="43"/>
      <c r="Q21" s="83"/>
    </row>
    <row r="22" spans="1:17" s="3" customFormat="1" ht="15.6" customHeight="1" x14ac:dyDescent="0.3">
      <c r="B22" s="164"/>
      <c r="C22" s="165" t="s">
        <v>24</v>
      </c>
      <c r="D22" s="151" t="s">
        <v>121</v>
      </c>
      <c r="E22" s="152" t="s">
        <v>32</v>
      </c>
      <c r="F22" s="150" t="s">
        <v>4</v>
      </c>
      <c r="G22" s="158" t="s">
        <v>77</v>
      </c>
      <c r="H22" s="166">
        <f>H19*H18/H21</f>
        <v>1</v>
      </c>
      <c r="I22" s="151" t="s">
        <v>1</v>
      </c>
      <c r="J22" s="155">
        <f>L22/O22</f>
        <v>1</v>
      </c>
      <c r="K22" s="151" t="s">
        <v>4</v>
      </c>
      <c r="L22" s="155">
        <f>H19*H18</f>
        <v>2.4</v>
      </c>
      <c r="M22" s="167" t="s">
        <v>2</v>
      </c>
      <c r="N22" s="168" t="s">
        <v>5</v>
      </c>
      <c r="O22" s="169">
        <f>H21</f>
        <v>2.4</v>
      </c>
      <c r="P22" s="170" t="s">
        <v>0</v>
      </c>
      <c r="Q22" s="82"/>
    </row>
    <row r="23" spans="1:17" s="3" customFormat="1" ht="15.6" customHeight="1" x14ac:dyDescent="0.3">
      <c r="B23" s="175" t="s">
        <v>96</v>
      </c>
      <c r="C23" s="176">
        <v>1</v>
      </c>
      <c r="D23" s="177" t="s">
        <v>97</v>
      </c>
      <c r="E23" s="178" t="s">
        <v>73</v>
      </c>
      <c r="F23" s="179"/>
      <c r="G23" s="180"/>
      <c r="H23" s="181">
        <f>H9</f>
        <v>2</v>
      </c>
      <c r="I23" s="177" t="s">
        <v>0</v>
      </c>
      <c r="J23" s="182"/>
      <c r="K23" s="177"/>
      <c r="L23" s="182"/>
      <c r="M23" s="183"/>
      <c r="N23" s="184"/>
      <c r="O23" s="185"/>
      <c r="P23" s="186"/>
      <c r="Q23" s="3" t="s">
        <v>127</v>
      </c>
    </row>
    <row r="24" spans="1:17" s="3" customFormat="1" ht="15.6" customHeight="1" x14ac:dyDescent="0.3">
      <c r="B24" s="34"/>
      <c r="C24" s="1">
        <v>2</v>
      </c>
      <c r="D24" s="2" t="s">
        <v>100</v>
      </c>
      <c r="E24" s="98" t="s">
        <v>98</v>
      </c>
      <c r="F24" s="8" t="s">
        <v>4</v>
      </c>
      <c r="G24" s="3" t="s">
        <v>99</v>
      </c>
      <c r="H24" s="74">
        <f>H9+H10</f>
        <v>2.085</v>
      </c>
      <c r="I24" s="2" t="s">
        <v>0</v>
      </c>
      <c r="J24" s="9">
        <f>L24+O24</f>
        <v>2.085</v>
      </c>
      <c r="K24" s="2" t="s">
        <v>4</v>
      </c>
      <c r="L24" s="13">
        <f>H9</f>
        <v>2</v>
      </c>
      <c r="M24" s="11" t="s">
        <v>0</v>
      </c>
      <c r="N24" s="12" t="s">
        <v>83</v>
      </c>
      <c r="O24" s="13">
        <f>H10</f>
        <v>8.5000000000000006E-2</v>
      </c>
      <c r="P24" s="42" t="s">
        <v>0</v>
      </c>
      <c r="Q24" s="3" t="s">
        <v>128</v>
      </c>
    </row>
    <row r="25" spans="1:17" s="3" customFormat="1" ht="15.6" customHeight="1" x14ac:dyDescent="0.3">
      <c r="B25" s="34"/>
      <c r="C25" s="1">
        <v>3</v>
      </c>
      <c r="D25" s="2" t="s">
        <v>112</v>
      </c>
      <c r="E25" s="98" t="s">
        <v>102</v>
      </c>
      <c r="F25" s="8" t="s">
        <v>4</v>
      </c>
      <c r="G25" s="98" t="s">
        <v>103</v>
      </c>
      <c r="H25" s="76">
        <f>H24-H38</f>
        <v>0</v>
      </c>
      <c r="I25" s="2" t="s">
        <v>0</v>
      </c>
      <c r="J25" s="9">
        <f>L25-O25</f>
        <v>0</v>
      </c>
      <c r="K25" s="2" t="s">
        <v>4</v>
      </c>
      <c r="L25" s="13">
        <f>H24</f>
        <v>2.085</v>
      </c>
      <c r="M25" s="9" t="s">
        <v>0</v>
      </c>
      <c r="N25" s="12" t="s">
        <v>16</v>
      </c>
      <c r="O25" s="130">
        <f>H38</f>
        <v>2.085</v>
      </c>
      <c r="P25" s="42" t="s">
        <v>0</v>
      </c>
      <c r="Q25" s="82"/>
    </row>
    <row r="26" spans="1:17" s="3" customFormat="1" ht="15.6" customHeight="1" x14ac:dyDescent="0.3">
      <c r="B26" s="34"/>
      <c r="C26" s="1">
        <v>4</v>
      </c>
      <c r="D26" s="2" t="s">
        <v>94</v>
      </c>
      <c r="E26" s="100" t="s">
        <v>72</v>
      </c>
      <c r="F26" s="24" t="s">
        <v>4</v>
      </c>
      <c r="G26" s="98" t="s">
        <v>104</v>
      </c>
      <c r="H26" s="76">
        <f>H25+H11</f>
        <v>2.4</v>
      </c>
      <c r="I26" s="2" t="s">
        <v>0</v>
      </c>
      <c r="J26" s="9">
        <f>L26+O26</f>
        <v>2.4</v>
      </c>
      <c r="K26" s="6" t="s">
        <v>4</v>
      </c>
      <c r="L26" s="120">
        <f>H25</f>
        <v>0</v>
      </c>
      <c r="M26" s="11" t="s">
        <v>0</v>
      </c>
      <c r="N26" s="12" t="s">
        <v>83</v>
      </c>
      <c r="O26" s="13">
        <f>H11</f>
        <v>2.4</v>
      </c>
      <c r="P26" s="42" t="s">
        <v>0</v>
      </c>
    </row>
    <row r="27" spans="1:17" s="3" customFormat="1" ht="15.6" customHeight="1" x14ac:dyDescent="0.3">
      <c r="B27" s="34"/>
      <c r="C27" s="1">
        <v>5</v>
      </c>
      <c r="D27" s="2" t="s">
        <v>105</v>
      </c>
      <c r="E27" s="98" t="s">
        <v>106</v>
      </c>
      <c r="F27" s="8" t="s">
        <v>4</v>
      </c>
      <c r="G27" s="100" t="s">
        <v>107</v>
      </c>
      <c r="H27" s="76">
        <f>H26-H12</f>
        <v>2.1</v>
      </c>
      <c r="I27" s="2" t="s">
        <v>0</v>
      </c>
      <c r="J27" s="9">
        <f>L27-O27</f>
        <v>2.1</v>
      </c>
      <c r="K27" s="2" t="s">
        <v>4</v>
      </c>
      <c r="L27" s="13">
        <f>H26</f>
        <v>2.4</v>
      </c>
      <c r="M27" s="9" t="s">
        <v>0</v>
      </c>
      <c r="N27" s="12" t="s">
        <v>16</v>
      </c>
      <c r="O27" s="13">
        <f>H12</f>
        <v>0.3</v>
      </c>
      <c r="P27" s="42" t="s">
        <v>0</v>
      </c>
      <c r="Q27" s="82" t="s">
        <v>126</v>
      </c>
    </row>
    <row r="28" spans="1:17" s="3" customFormat="1" ht="15.6" customHeight="1" thickBot="1" x14ac:dyDescent="0.35">
      <c r="B28" s="65"/>
      <c r="C28" s="16">
        <v>6</v>
      </c>
      <c r="D28" s="15" t="s">
        <v>108</v>
      </c>
      <c r="E28" s="187" t="s">
        <v>73</v>
      </c>
      <c r="F28" s="17" t="s">
        <v>4</v>
      </c>
      <c r="G28" s="96" t="s">
        <v>109</v>
      </c>
      <c r="H28" s="117">
        <f>H27-H10-H13</f>
        <v>2</v>
      </c>
      <c r="I28" s="15" t="s">
        <v>0</v>
      </c>
      <c r="J28" s="21">
        <f>L28-O28</f>
        <v>2</v>
      </c>
      <c r="K28" s="15" t="s">
        <v>4</v>
      </c>
      <c r="L28" s="20">
        <f>H27</f>
        <v>2.1</v>
      </c>
      <c r="M28" s="18" t="s">
        <v>0</v>
      </c>
      <c r="N28" s="19" t="s">
        <v>16</v>
      </c>
      <c r="O28" s="188">
        <f>H10+H13</f>
        <v>0.1</v>
      </c>
      <c r="P28" s="72" t="s">
        <v>0</v>
      </c>
      <c r="Q28" s="82"/>
    </row>
    <row r="29" spans="1:17" s="3" customFormat="1" ht="15.6" customHeight="1" x14ac:dyDescent="0.3">
      <c r="B29" s="64" t="s">
        <v>30</v>
      </c>
      <c r="C29" s="171">
        <v>1</v>
      </c>
      <c r="D29" s="143" t="s">
        <v>50</v>
      </c>
      <c r="E29" s="144" t="s">
        <v>25</v>
      </c>
      <c r="F29" s="142"/>
      <c r="G29" s="143"/>
      <c r="H29" s="172">
        <f>H14</f>
        <v>12</v>
      </c>
      <c r="I29" s="173" t="s">
        <v>0</v>
      </c>
      <c r="J29" s="145"/>
      <c r="K29" s="142"/>
      <c r="L29" s="142"/>
      <c r="M29" s="142"/>
      <c r="N29" s="142"/>
      <c r="O29" s="142"/>
      <c r="P29" s="174"/>
      <c r="Q29" s="84"/>
    </row>
    <row r="30" spans="1:17" s="2" customFormat="1" ht="15.6" customHeight="1" x14ac:dyDescent="0.3">
      <c r="B30" s="33"/>
      <c r="C30" s="22">
        <v>2</v>
      </c>
      <c r="D30" s="2" t="s">
        <v>52</v>
      </c>
      <c r="E30" s="99" t="s">
        <v>36</v>
      </c>
      <c r="F30" s="8"/>
      <c r="H30" s="131">
        <f>H15</f>
        <v>0.05</v>
      </c>
      <c r="I30" s="132" t="s">
        <v>0</v>
      </c>
      <c r="J30" s="9"/>
      <c r="L30" s="9"/>
      <c r="M30" s="9"/>
      <c r="N30" s="8"/>
      <c r="O30" s="9"/>
      <c r="P30" s="42"/>
      <c r="Q30" s="82"/>
    </row>
    <row r="31" spans="1:17" s="2" customFormat="1" ht="15.6" customHeight="1" thickBot="1" x14ac:dyDescent="0.35">
      <c r="B31" s="66"/>
      <c r="C31" s="23">
        <v>3</v>
      </c>
      <c r="D31" s="15" t="s">
        <v>48</v>
      </c>
      <c r="E31" s="106" t="s">
        <v>33</v>
      </c>
      <c r="F31" s="17" t="s">
        <v>4</v>
      </c>
      <c r="G31" s="30" t="s">
        <v>39</v>
      </c>
      <c r="H31" s="133">
        <f>H29-H30</f>
        <v>11.95</v>
      </c>
      <c r="I31" s="134" t="s">
        <v>0</v>
      </c>
      <c r="J31" s="21">
        <f>L31-O31</f>
        <v>11.95</v>
      </c>
      <c r="K31" s="15" t="s">
        <v>4</v>
      </c>
      <c r="L31" s="20">
        <f>H29</f>
        <v>12</v>
      </c>
      <c r="M31" s="21" t="s">
        <v>0</v>
      </c>
      <c r="N31" s="17" t="s">
        <v>16</v>
      </c>
      <c r="O31" s="20">
        <f>H30</f>
        <v>0.05</v>
      </c>
      <c r="P31" s="72" t="s">
        <v>0</v>
      </c>
      <c r="Q31" s="82"/>
    </row>
    <row r="32" spans="1:17" s="3" customFormat="1" ht="15.6" customHeight="1" x14ac:dyDescent="0.3">
      <c r="B32" s="67" t="s">
        <v>22</v>
      </c>
      <c r="C32" s="39">
        <v>4</v>
      </c>
      <c r="D32" s="2" t="s">
        <v>131</v>
      </c>
      <c r="E32" s="99" t="s">
        <v>26</v>
      </c>
      <c r="F32" s="8" t="s">
        <v>4</v>
      </c>
      <c r="G32" s="2" t="s">
        <v>28</v>
      </c>
      <c r="H32" s="74">
        <f>H34/H29</f>
        <v>1.25</v>
      </c>
      <c r="I32" s="2" t="s">
        <v>1</v>
      </c>
      <c r="J32" s="9">
        <f>L32/O32</f>
        <v>1.25</v>
      </c>
      <c r="K32" s="2" t="s">
        <v>4</v>
      </c>
      <c r="L32" s="13">
        <f>H34</f>
        <v>15</v>
      </c>
      <c r="M32" s="25" t="s">
        <v>2</v>
      </c>
      <c r="N32" s="8" t="s">
        <v>5</v>
      </c>
      <c r="O32" s="13">
        <f>H29</f>
        <v>12</v>
      </c>
      <c r="P32" s="42" t="s">
        <v>0</v>
      </c>
      <c r="Q32" s="81"/>
    </row>
    <row r="33" spans="2:20" s="2" customFormat="1" ht="15.6" customHeight="1" x14ac:dyDescent="0.3">
      <c r="B33" s="33"/>
      <c r="C33" s="40">
        <v>5</v>
      </c>
      <c r="D33" s="2" t="s">
        <v>132</v>
      </c>
      <c r="E33" s="99" t="s">
        <v>37</v>
      </c>
      <c r="F33" s="8" t="s">
        <v>4</v>
      </c>
      <c r="G33" s="2" t="s">
        <v>38</v>
      </c>
      <c r="H33" s="74">
        <f>H32*H30</f>
        <v>6.25E-2</v>
      </c>
      <c r="I33" s="2" t="s">
        <v>2</v>
      </c>
      <c r="J33" s="9">
        <f>L33*O33</f>
        <v>6.25E-2</v>
      </c>
      <c r="K33" s="2" t="s">
        <v>4</v>
      </c>
      <c r="L33" s="13">
        <f>H32</f>
        <v>1.25</v>
      </c>
      <c r="M33" s="25" t="s">
        <v>1</v>
      </c>
      <c r="N33" s="12" t="s">
        <v>17</v>
      </c>
      <c r="O33" s="13">
        <f>H30</f>
        <v>0.05</v>
      </c>
      <c r="P33" s="42" t="s">
        <v>0</v>
      </c>
      <c r="Q33" s="85"/>
    </row>
    <row r="34" spans="2:20" s="2" customFormat="1" ht="15.6" customHeight="1" thickBot="1" x14ac:dyDescent="0.35">
      <c r="B34" s="66"/>
      <c r="C34" s="70">
        <v>6</v>
      </c>
      <c r="D34" s="15" t="s">
        <v>66</v>
      </c>
      <c r="E34" s="106" t="s">
        <v>27</v>
      </c>
      <c r="F34" s="17" t="s">
        <v>4</v>
      </c>
      <c r="G34" s="15" t="s">
        <v>29</v>
      </c>
      <c r="H34" s="123">
        <f>H7</f>
        <v>15</v>
      </c>
      <c r="I34" s="71" t="s">
        <v>2</v>
      </c>
      <c r="J34" s="18"/>
      <c r="K34" s="15"/>
      <c r="L34" s="27"/>
      <c r="M34" s="27"/>
      <c r="N34" s="17"/>
      <c r="O34" s="21"/>
      <c r="P34" s="72"/>
      <c r="Q34" s="82"/>
    </row>
    <row r="35" spans="2:20" s="3" customFormat="1" ht="15.6" customHeight="1" x14ac:dyDescent="0.3">
      <c r="B35" s="67" t="s">
        <v>69</v>
      </c>
      <c r="C35" s="47">
        <v>7</v>
      </c>
      <c r="D35" s="2" t="s">
        <v>47</v>
      </c>
      <c r="E35" s="99" t="s">
        <v>44</v>
      </c>
      <c r="F35" s="8" t="s">
        <v>4</v>
      </c>
      <c r="G35" s="2" t="s">
        <v>40</v>
      </c>
      <c r="H35" s="74">
        <f>H32*H31</f>
        <v>14.9375</v>
      </c>
      <c r="I35" s="2" t="s">
        <v>2</v>
      </c>
      <c r="J35" s="9">
        <f>L35-O35</f>
        <v>14.9375</v>
      </c>
      <c r="K35" s="2" t="s">
        <v>4</v>
      </c>
      <c r="L35" s="13">
        <f>H34</f>
        <v>15</v>
      </c>
      <c r="M35" s="25" t="s">
        <v>2</v>
      </c>
      <c r="N35" s="12" t="s">
        <v>16</v>
      </c>
      <c r="O35" s="13">
        <f>H33</f>
        <v>6.25E-2</v>
      </c>
      <c r="P35" s="42" t="s">
        <v>2</v>
      </c>
      <c r="Q35" s="82"/>
    </row>
    <row r="36" spans="2:20" s="3" customFormat="1" ht="15.6" customHeight="1" x14ac:dyDescent="0.3">
      <c r="B36" s="33"/>
      <c r="C36" s="47">
        <v>8</v>
      </c>
      <c r="D36" s="2" t="s">
        <v>46</v>
      </c>
      <c r="E36" s="98" t="s">
        <v>34</v>
      </c>
      <c r="F36" s="7" t="s">
        <v>4</v>
      </c>
      <c r="G36" s="2" t="s">
        <v>41</v>
      </c>
      <c r="H36" s="77">
        <f>H35/H22</f>
        <v>14.9375</v>
      </c>
      <c r="I36" s="2" t="s">
        <v>0</v>
      </c>
      <c r="J36" s="28">
        <f>L36/O36</f>
        <v>14.9375</v>
      </c>
      <c r="K36" s="2" t="s">
        <v>4</v>
      </c>
      <c r="L36" s="120">
        <f>H35</f>
        <v>14.9375</v>
      </c>
      <c r="M36" s="29" t="s">
        <v>2</v>
      </c>
      <c r="N36" s="7" t="s">
        <v>5</v>
      </c>
      <c r="O36" s="120">
        <f>H22</f>
        <v>1</v>
      </c>
      <c r="P36" s="110" t="s">
        <v>1</v>
      </c>
      <c r="Q36" s="82"/>
      <c r="R36" s="2"/>
      <c r="S36" s="2"/>
      <c r="T36" s="2"/>
    </row>
    <row r="37" spans="2:20" s="3" customFormat="1" ht="15.6" customHeight="1" x14ac:dyDescent="0.3">
      <c r="B37" s="34"/>
      <c r="C37" s="47">
        <v>9</v>
      </c>
      <c r="D37" s="3" t="s">
        <v>45</v>
      </c>
      <c r="E37" s="98" t="s">
        <v>35</v>
      </c>
      <c r="F37" s="8" t="s">
        <v>4</v>
      </c>
      <c r="G37" s="14" t="s">
        <v>42</v>
      </c>
      <c r="H37" s="97">
        <f>H36-H31</f>
        <v>2.9875000000000007</v>
      </c>
      <c r="I37" s="2" t="s">
        <v>0</v>
      </c>
      <c r="J37" s="9">
        <f>L37-O37</f>
        <v>2.9875000000000007</v>
      </c>
      <c r="K37" s="2" t="s">
        <v>4</v>
      </c>
      <c r="L37" s="13">
        <f>H36</f>
        <v>14.9375</v>
      </c>
      <c r="M37" s="9" t="s">
        <v>0</v>
      </c>
      <c r="N37" s="12" t="s">
        <v>16</v>
      </c>
      <c r="O37" s="13">
        <f>H31</f>
        <v>11.95</v>
      </c>
      <c r="P37" s="42" t="s">
        <v>0</v>
      </c>
      <c r="Q37" s="108" t="s">
        <v>64</v>
      </c>
      <c r="R37" s="86"/>
      <c r="S37" s="2"/>
      <c r="T37" s="2"/>
    </row>
    <row r="38" spans="2:20" s="3" customFormat="1" ht="15.6" customHeight="1" x14ac:dyDescent="0.3">
      <c r="B38" s="34"/>
      <c r="C38" s="47">
        <v>10</v>
      </c>
      <c r="D38" s="3" t="s">
        <v>146</v>
      </c>
      <c r="E38" s="98" t="s">
        <v>82</v>
      </c>
      <c r="F38" s="8" t="s">
        <v>4</v>
      </c>
      <c r="G38" s="100" t="s">
        <v>101</v>
      </c>
      <c r="H38" s="76">
        <f>H11-H12-H13</f>
        <v>2.085</v>
      </c>
      <c r="I38" s="2" t="s">
        <v>0</v>
      </c>
      <c r="J38" s="9">
        <f>L38-O38</f>
        <v>2.085</v>
      </c>
      <c r="K38" s="2" t="s">
        <v>4</v>
      </c>
      <c r="L38" s="13">
        <f>H11</f>
        <v>2.4</v>
      </c>
      <c r="M38" s="9" t="s">
        <v>0</v>
      </c>
      <c r="N38" s="12" t="s">
        <v>16</v>
      </c>
      <c r="O38" s="130">
        <f>H12+H13</f>
        <v>0.315</v>
      </c>
      <c r="P38" s="42" t="s">
        <v>0</v>
      </c>
      <c r="R38" s="87"/>
      <c r="S38" s="2"/>
      <c r="T38" s="2"/>
    </row>
    <row r="39" spans="2:20" s="3" customFormat="1" ht="15.6" customHeight="1" x14ac:dyDescent="0.3">
      <c r="B39" s="34"/>
      <c r="C39" s="47"/>
      <c r="D39" s="2" t="s">
        <v>49</v>
      </c>
      <c r="E39" s="98" t="s">
        <v>31</v>
      </c>
      <c r="F39" s="8"/>
      <c r="G39" s="100"/>
      <c r="H39" s="73">
        <f>H11</f>
        <v>2.4</v>
      </c>
      <c r="I39" s="2" t="s">
        <v>0</v>
      </c>
      <c r="J39" s="90"/>
      <c r="K39" s="2"/>
      <c r="L39" s="13"/>
      <c r="M39" s="9"/>
      <c r="N39" s="12"/>
      <c r="O39" s="13"/>
      <c r="P39" s="42"/>
      <c r="Q39" s="108"/>
      <c r="R39" s="87"/>
      <c r="S39" s="2"/>
      <c r="T39" s="2"/>
    </row>
    <row r="40" spans="2:20" s="3" customFormat="1" ht="15.6" customHeight="1" x14ac:dyDescent="0.3">
      <c r="B40" s="124"/>
      <c r="C40" s="47">
        <v>11</v>
      </c>
      <c r="D40" s="11" t="s">
        <v>111</v>
      </c>
      <c r="E40" s="10" t="s">
        <v>3</v>
      </c>
      <c r="F40" s="125" t="s">
        <v>4</v>
      </c>
      <c r="G40" s="11" t="s">
        <v>43</v>
      </c>
      <c r="H40" s="74">
        <f>H36/H21</f>
        <v>6.2239583333333339</v>
      </c>
      <c r="I40" s="11" t="s">
        <v>7</v>
      </c>
      <c r="J40" s="9">
        <f>L40/O40</f>
        <v>6.2239583333333339</v>
      </c>
      <c r="K40" s="11" t="s">
        <v>4</v>
      </c>
      <c r="L40" s="13">
        <f>H36</f>
        <v>14.9375</v>
      </c>
      <c r="M40" s="11" t="s">
        <v>0</v>
      </c>
      <c r="N40" s="125" t="s">
        <v>5</v>
      </c>
      <c r="O40" s="13">
        <f>H21</f>
        <v>2.4</v>
      </c>
      <c r="P40" s="110" t="s">
        <v>0</v>
      </c>
      <c r="Q40" s="108"/>
      <c r="R40" s="87"/>
      <c r="S40" s="2"/>
      <c r="T40" s="2"/>
    </row>
    <row r="41" spans="2:20" s="3" customFormat="1" ht="15.6" customHeight="1" thickBot="1" x14ac:dyDescent="0.35">
      <c r="B41" s="126"/>
      <c r="C41" s="48">
        <v>12</v>
      </c>
      <c r="D41" s="96" t="s">
        <v>93</v>
      </c>
      <c r="E41" s="96"/>
      <c r="F41" s="127"/>
      <c r="G41" s="128" t="s">
        <v>89</v>
      </c>
      <c r="H41" s="129">
        <f>H12+H13</f>
        <v>0.315</v>
      </c>
      <c r="I41" s="18" t="s">
        <v>0</v>
      </c>
      <c r="J41" s="18"/>
      <c r="K41" s="18"/>
      <c r="L41" s="26"/>
      <c r="M41" s="18"/>
      <c r="N41" s="127"/>
      <c r="O41" s="26"/>
      <c r="P41" s="111"/>
      <c r="Q41" s="108"/>
      <c r="R41" s="87"/>
      <c r="S41" s="2"/>
      <c r="T41" s="2"/>
    </row>
    <row r="42" spans="2:20" ht="15.6" customHeight="1" x14ac:dyDescent="0.3">
      <c r="B42" s="67" t="s">
        <v>55</v>
      </c>
      <c r="C42" s="88" t="s">
        <v>19</v>
      </c>
      <c r="D42" s="3" t="s">
        <v>56</v>
      </c>
      <c r="E42" s="99" t="s">
        <v>58</v>
      </c>
      <c r="F42" s="31"/>
      <c r="G42" s="2"/>
      <c r="H42" s="74">
        <f>H36/H31</f>
        <v>1.25</v>
      </c>
      <c r="I42" s="3"/>
      <c r="J42" s="9"/>
      <c r="K42" s="3"/>
      <c r="L42" s="121"/>
      <c r="M42" s="3"/>
      <c r="N42" s="31"/>
      <c r="O42" s="32"/>
      <c r="P42" s="109"/>
      <c r="Q42" s="85" t="s">
        <v>54</v>
      </c>
    </row>
    <row r="43" spans="2:20" ht="15.6" customHeight="1" x14ac:dyDescent="0.3">
      <c r="B43" s="34"/>
      <c r="C43" s="89" t="s">
        <v>20</v>
      </c>
      <c r="D43" s="3" t="s">
        <v>57</v>
      </c>
      <c r="E43" s="100" t="s">
        <v>78</v>
      </c>
      <c r="F43" s="24" t="s">
        <v>4</v>
      </c>
      <c r="G43" s="2" t="s">
        <v>59</v>
      </c>
      <c r="H43" s="74">
        <f>H18/H21</f>
        <v>1</v>
      </c>
      <c r="J43" s="9">
        <f>L43/O43</f>
        <v>1</v>
      </c>
      <c r="K43" s="3" t="s">
        <v>4</v>
      </c>
      <c r="L43" s="121">
        <f>H22</f>
        <v>1</v>
      </c>
      <c r="M43" s="3" t="s">
        <v>0</v>
      </c>
      <c r="N43" s="31" t="s">
        <v>5</v>
      </c>
      <c r="O43" s="121">
        <f>H19</f>
        <v>1</v>
      </c>
      <c r="P43" s="109" t="s">
        <v>0</v>
      </c>
      <c r="Q43" s="85" t="s">
        <v>53</v>
      </c>
    </row>
    <row r="44" spans="2:20" ht="15.6" customHeight="1" thickBot="1" x14ac:dyDescent="0.35">
      <c r="B44" s="68"/>
      <c r="C44" s="36"/>
      <c r="D44" s="35" t="s">
        <v>60</v>
      </c>
      <c r="E44" s="107" t="s">
        <v>61</v>
      </c>
      <c r="F44" s="37" t="s">
        <v>4</v>
      </c>
      <c r="G44" s="38" t="s">
        <v>62</v>
      </c>
      <c r="H44" s="119">
        <f>H42*H43</f>
        <v>1.25</v>
      </c>
      <c r="I44" s="35"/>
      <c r="J44" s="118">
        <f>L44/O44</f>
        <v>1.25</v>
      </c>
      <c r="K44" s="35" t="s">
        <v>4</v>
      </c>
      <c r="L44" s="122">
        <f>H32</f>
        <v>1.25</v>
      </c>
      <c r="M44" s="35" t="s">
        <v>1</v>
      </c>
      <c r="N44" s="37" t="s">
        <v>5</v>
      </c>
      <c r="O44" s="122">
        <f>H19</f>
        <v>1</v>
      </c>
      <c r="P44" s="112" t="s">
        <v>1</v>
      </c>
      <c r="Q44" s="85" t="s">
        <v>63</v>
      </c>
    </row>
    <row r="45" spans="2:20" ht="15.6" customHeight="1" thickTop="1" x14ac:dyDescent="0.3">
      <c r="C45" s="4"/>
      <c r="F45" s="4"/>
      <c r="N45" s="4"/>
      <c r="Q45" s="4"/>
    </row>
    <row r="46" spans="2:20" ht="15.6" customHeight="1" x14ac:dyDescent="0.3"/>
    <row r="47" spans="2:20" ht="15.6" customHeight="1" x14ac:dyDescent="0.3"/>
    <row r="48" spans="2:20" ht="15.6" customHeight="1" x14ac:dyDescent="0.3"/>
    <row r="49" ht="15.6" customHeight="1" x14ac:dyDescent="0.3"/>
    <row r="50" ht="15.6" customHeight="1" x14ac:dyDescent="0.3"/>
    <row r="51" ht="15.6" customHeight="1" x14ac:dyDescent="0.3"/>
    <row r="52" ht="15.6" customHeight="1" x14ac:dyDescent="0.3"/>
    <row r="53" ht="15.6" customHeight="1" x14ac:dyDescent="0.3"/>
    <row r="54" ht="15.6" customHeight="1" x14ac:dyDescent="0.3"/>
    <row r="55" ht="15.6" customHeight="1" x14ac:dyDescent="0.3"/>
    <row r="56" ht="15.6" customHeight="1" x14ac:dyDescent="0.3"/>
    <row r="57" ht="15.6" customHeight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HEK(1)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2020-09-28T10:17:44Z</dcterms:modified>
</cp:coreProperties>
</file>