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69FF3FE7-C18E-460D-9D21-39B1D5B2D6C3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HEK(1)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5" l="1"/>
  <c r="H43" i="15"/>
  <c r="H4" i="15" l="1"/>
  <c r="H9" i="15"/>
  <c r="O27" i="15" l="1"/>
  <c r="L24" i="15"/>
  <c r="O38" i="15"/>
  <c r="H41" i="15"/>
  <c r="H23" i="15" l="1"/>
  <c r="H30" i="15"/>
  <c r="O33" i="15" s="1"/>
  <c r="H29" i="15"/>
  <c r="O32" i="15" s="1"/>
  <c r="O3" i="15" s="1"/>
  <c r="H19" i="15"/>
  <c r="O44" i="15" s="1"/>
  <c r="O11" i="15"/>
  <c r="O26" i="15" s="1"/>
  <c r="L11" i="15"/>
  <c r="H10" i="15"/>
  <c r="O24" i="15" l="1"/>
  <c r="J24" i="15" s="1"/>
  <c r="O28" i="15"/>
  <c r="H24" i="15"/>
  <c r="L38" i="15"/>
  <c r="J38" i="15" s="1"/>
  <c r="H38" i="15"/>
  <c r="H21" i="15"/>
  <c r="H31" i="15"/>
  <c r="O37" i="15" s="1"/>
  <c r="H39" i="15"/>
  <c r="J10" i="15"/>
  <c r="J12" i="15" s="1"/>
  <c r="J13" i="15" s="1"/>
  <c r="H18" i="15" s="1"/>
  <c r="L22" i="15" s="1"/>
  <c r="L31" i="15"/>
  <c r="L20" i="15"/>
  <c r="O31" i="15"/>
  <c r="O43" i="15"/>
  <c r="O40" i="15" l="1"/>
  <c r="L25" i="15"/>
  <c r="H25" i="15"/>
  <c r="O25" i="15"/>
  <c r="O22" i="15"/>
  <c r="J22" i="15" s="1"/>
  <c r="J31" i="15"/>
  <c r="O20" i="15"/>
  <c r="J20" i="15" s="1"/>
  <c r="H22" i="15"/>
  <c r="H20" i="15"/>
  <c r="L26" i="15" l="1"/>
  <c r="J26" i="15" s="1"/>
  <c r="H26" i="15"/>
  <c r="J25" i="15"/>
  <c r="L43" i="15"/>
  <c r="J43" i="15" s="1"/>
  <c r="O36" i="15"/>
  <c r="L27" i="15" l="1"/>
  <c r="J27" i="15" s="1"/>
  <c r="H27" i="15"/>
  <c r="H28" i="15" l="1"/>
  <c r="L28" i="15"/>
  <c r="J28" i="15" s="1"/>
  <c r="H34" i="15" l="1"/>
  <c r="L32" i="15" s="1"/>
  <c r="H32" i="15" l="1"/>
  <c r="L44" i="15" s="1"/>
  <c r="J44" i="15" s="1"/>
  <c r="L35" i="15"/>
  <c r="L3" i="15"/>
  <c r="J32" i="15"/>
  <c r="H33" i="15" l="1"/>
  <c r="O35" i="15" s="1"/>
  <c r="J35" i="15" s="1"/>
  <c r="L33" i="15"/>
  <c r="J33" i="15" s="1"/>
  <c r="H35" i="15"/>
  <c r="H36" i="15" l="1"/>
  <c r="H42" i="15" s="1"/>
  <c r="H44" i="15" s="1"/>
  <c r="L36" i="15"/>
  <c r="J36" i="15" s="1"/>
  <c r="L37" i="15" l="1"/>
  <c r="J37" i="15" s="1"/>
  <c r="H37" i="15"/>
  <c r="L40" i="15"/>
  <c r="J40" i="15" s="1"/>
  <c r="H40" i="15"/>
</calcChain>
</file>

<file path=xl/sharedStrings.xml><?xml version="1.0" encoding="utf-8"?>
<sst xmlns="http://schemas.openxmlformats.org/spreadsheetml/2006/main" count="306" uniqueCount="148">
  <si>
    <t>mL</t>
  </si>
  <si>
    <t>Mx/mL</t>
  </si>
  <si>
    <t>Mx</t>
  </si>
  <si>
    <t>n</t>
  </si>
  <si>
    <t>=</t>
  </si>
  <si>
    <t>/</t>
  </si>
  <si>
    <t>Control</t>
  </si>
  <si>
    <t>x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</si>
  <si>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</si>
  <si>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</si>
  <si>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</si>
  <si>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</si>
  <si>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</si>
  <si>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</si>
  <si>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</si>
  <si>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</si>
  <si>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</si>
  <si>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</si>
  <si>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</si>
  <si>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</si>
  <si>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</si>
  <si>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</si>
  <si>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</si>
  <si>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</si>
  <si>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</si>
  <si>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</si>
  <si>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</si>
  <si>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</si>
  <si>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</si>
  <si>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</si>
  <si>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</si>
  <si>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</si>
  <si>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</si>
  <si>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</si>
  <si>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</si>
  <si>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</si>
  <si>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</si>
  <si>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</si>
  <si>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</si>
  <si>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</si>
  <si>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</si>
  <si>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</si>
  <si>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</si>
  <si>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</si>
  <si>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</si>
  <si>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</si>
  <si>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</si>
  <si>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</si>
  <si>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</si>
  <si>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</si>
  <si>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</si>
  <si>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</si>
  <si>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</si>
  <si>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</si>
  <si>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</si>
  <si>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</si>
  <si>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First cell suspension to respirometric stock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</si>
  <si>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</si>
  <si>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</si>
  <si>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</si>
  <si>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</si>
  <si>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</si>
  <si>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</si>
  <si>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</si>
  <si>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</si>
  <si>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</si>
  <si>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</si>
  <si>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fixed 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</si>
  <si>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t>volume of cell suspension σ; from pre-experimental concept</t>
  </si>
  <si>
    <t>IV. Cell suspension J, respirometric stock</t>
  </si>
  <si>
    <t>Edit</t>
  </si>
  <si>
    <t>Results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</si>
  <si>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</si>
  <si>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</si>
  <si>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rPr>
        <i/>
        <sz val="11"/>
        <color theme="1"/>
        <rFont val="Calibri"/>
        <family val="2"/>
        <scheme val="minor"/>
      </rPr>
      <t xml:space="preserve">V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excess</t>
    </r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</si>
  <si>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</si>
  <si>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</si>
  <si>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</si>
  <si>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</si>
  <si>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</si>
  <si>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</si>
  <si>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removed from experimental chamber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</si>
  <si>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</si>
  <si>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</si>
  <si>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sz val="11"/>
        <color theme="1"/>
        <rFont val="Calibri"/>
        <family val="2"/>
      </rPr>
      <t>-Δ</t>
    </r>
    <r>
      <rPr>
        <i/>
        <sz val="11"/>
        <color theme="1"/>
        <rFont val="Calibri"/>
        <family val="2"/>
        <scheme val="minor"/>
      </rPr>
      <t>V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</si>
  <si>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</si>
  <si>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</si>
  <si>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</si>
  <si>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t>9. This step may be omitted if cell harvest is highly predictable.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</si>
  <si>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</si>
  <si>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</si>
  <si>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</si>
  <si>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Select 0.5-mL or 2.0-mL chamber</t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</si>
  <si>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with minimum expected cell harvest (12 Mx). </t>
    </r>
    <r>
      <rPr>
        <b/>
        <sz val="11"/>
        <color rgb="FF00B050"/>
        <rFont val="Calibri"/>
        <family val="2"/>
        <scheme val="minor"/>
      </rPr>
      <t xml:space="preserve">1b. </t>
    </r>
    <r>
      <rPr>
        <sz val="11"/>
        <color rgb="FF00B050"/>
        <rFont val="Calibri"/>
        <family val="2"/>
        <scheme val="minor"/>
      </rPr>
      <t>Edit actual cell count.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</si>
  <si>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</si>
  <si>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</si>
  <si>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</si>
  <si>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</si>
  <si>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</si>
  <si>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</si>
  <si>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</si>
  <si>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</si>
  <si>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</si>
  <si>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</si>
  <si>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</si>
  <si>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</rPr>
      <t>' + Δ</t>
    </r>
    <r>
      <rPr>
        <i/>
        <sz val="11"/>
        <color theme="1"/>
        <rFont val="Calibri"/>
        <family val="2"/>
        <scheme val="minor"/>
      </rPr>
      <t>V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</si>
  <si>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</si>
  <si>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</si>
  <si>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</si>
  <si>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</si>
  <si>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</si>
  <si>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</si>
  <si>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</si>
  <si>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 depending 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</si>
  <si>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volume of respiration medium reduced by Δ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, reducing dilution of cells</t>
    </r>
  </si>
  <si>
    <t>Edit sampled and wasted volumes</t>
  </si>
  <si>
    <t>6. Not including any volumes sampled at the end of respirometry.</t>
  </si>
  <si>
    <t>7. Excess volume expelled into stopper receptacle.</t>
  </si>
  <si>
    <r>
      <t xml:space="preserve">8. Maximize, but </t>
    </r>
    <r>
      <rPr>
        <sz val="11"/>
        <color rgb="FFFF0000"/>
        <rFont val="Calibri"/>
        <family val="2"/>
        <scheme val="minor"/>
      </rPr>
      <t xml:space="preserve">decrease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CCFF"/>
        <rFont val="Calibri"/>
        <family val="2"/>
        <scheme val="minor"/>
      </rPr>
      <t xml:space="preserve"> at minimum cell harvest.</t>
    </r>
  </si>
  <si>
    <r>
      <t>5. Set at 0.4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</si>
  <si>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</si>
  <si>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</si>
  <si>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</si>
  <si>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</si>
  <si>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Calculate total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from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and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</si>
  <si>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Make sure that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corresponds to suspenesion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</si>
  <si>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 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</si>
  <si>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 chamber.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</si>
  <si>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</si>
  <si>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</si>
  <si>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</si>
  <si>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</si>
  <si>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</si>
  <si>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</si>
  <si>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cell count in cell 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</si>
  <si>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</si>
  <si>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r>
      <t xml:space="preserve">enter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</si>
  <si>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7, or skip and enter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7.</t>
    </r>
  </si>
  <si>
    <t>edit harvested cell count result</t>
  </si>
  <si>
    <r>
      <t xml:space="preserve">enter 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(or edit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in Line 7 directly)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</si>
  <si>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</si>
  <si>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</si>
  <si>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</si>
  <si>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</si>
  <si>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</si>
  <si>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wasted in stopper receptacle</t>
  </si>
  <si>
    <t>Complete volume replacement</t>
  </si>
  <si>
    <t>HEK 15 Mx, 12 Mx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</si>
</sst>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3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FF9900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4" fontId="19" fillId="0" borderId="0" xfId="0" applyNumberFormat="1" applyFont="1" applyFill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" fontId="0" fillId="0" borderId="0" xfId="0" applyNumberForma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164" fontId="5" fillId="3" borderId="0" xfId="0" applyNumberFormat="1" applyFont="1" applyFill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4" fontId="0" fillId="7" borderId="0" xfId="0" applyNumberFormat="1" applyFill="1" applyBorder="1" applyAlignment="1">
      <alignment horizontal="left" vertical="center"/>
    </xf>
    <xf numFmtId="166" fontId="5" fillId="7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164" fontId="19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8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vertical="center"/>
    </xf>
    <xf numFmtId="164" fontId="28" fillId="0" borderId="1" xfId="0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8" fillId="0" borderId="18" xfId="0" applyNumberFormat="1" applyFont="1" applyFill="1" applyBorder="1" applyAlignment="1" applyProtection="1">
      <alignment vertical="center"/>
    </xf>
    <xf numFmtId="0" fontId="28" fillId="0" borderId="18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 applyProtection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164" fontId="0" fillId="5" borderId="20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0" fontId="17" fillId="0" borderId="29" xfId="0" applyFon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164" fontId="29" fillId="0" borderId="8" xfId="0" applyNumberFormat="1" applyFont="1" applyFill="1" applyBorder="1" applyAlignment="1" applyProtection="1">
      <alignment vertical="center"/>
    </xf>
    <xf numFmtId="0" fontId="0" fillId="5" borderId="28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 readingOrder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FF"/>
      <color rgb="FF66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27</xdr:col>
      <xdr:colOff>489129</xdr:colOff>
      <xdr:row>23</xdr:row>
      <xdr:rowOff>111549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FD2BDF7-FA25-415B-8D03-CECE528C8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97600" y="197224"/>
          <a:ext cx="8449788" cy="445046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28</xdr:col>
      <xdr:colOff>90413</xdr:colOff>
      <xdr:row>44</xdr:row>
      <xdr:rowOff>12177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CF95762-21FB-4574-8AEB-712E7A31B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97600" y="4733365"/>
          <a:ext cx="8839966" cy="3956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57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4" customWidth="1"/>
    <col min="4" max="4" width="67.44140625" style="4" customWidth="1"/>
    <col min="5" max="5" width="8.33203125" style="4" customWidth="1"/>
    <col min="6" max="6" width="2.5546875" style="24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4" customWidth="1"/>
    <col min="15" max="16" width="7.21875" style="4" customWidth="1"/>
    <col min="17" max="17" width="68.77734375" style="3" customWidth="1"/>
    <col min="18" max="18" width="12.5546875" style="4" customWidth="1"/>
    <col min="19" max="16384" width="11.5546875" style="4"/>
  </cols>
  <sheetData>
    <row r="1" spans="1:19" s="3" customFormat="1" ht="15.6" customHeight="1" thickBot="1" x14ac:dyDescent="0.35">
      <c r="A1" s="98">
        <v>44101</v>
      </c>
      <c r="B1" s="216" t="s">
        <v>146</v>
      </c>
      <c r="C1" s="8"/>
      <c r="D1" s="217" t="s">
        <v>147</v>
      </c>
      <c r="E1" s="101"/>
      <c r="F1" s="8"/>
      <c r="G1" s="2"/>
      <c r="H1" s="42"/>
      <c r="I1" s="2"/>
      <c r="J1" s="2"/>
      <c r="K1" s="2"/>
      <c r="L1" s="2"/>
      <c r="M1" s="2"/>
      <c r="N1" s="8"/>
      <c r="O1" s="2"/>
      <c r="P1" s="2"/>
      <c r="Q1" s="15"/>
    </row>
    <row r="2" spans="1:19" s="3" customFormat="1" ht="15.6" customHeight="1" thickTop="1" thickBot="1" x14ac:dyDescent="0.35">
      <c r="B2" s="205"/>
      <c r="C2" s="196"/>
      <c r="D2" s="197" t="s">
        <v>9</v>
      </c>
      <c r="E2" s="198" t="s">
        <v>10</v>
      </c>
      <c r="F2" s="196" t="s">
        <v>4</v>
      </c>
      <c r="G2" s="197" t="s">
        <v>11</v>
      </c>
      <c r="H2" s="206" t="s">
        <v>70</v>
      </c>
      <c r="I2" s="197" t="s">
        <v>13</v>
      </c>
      <c r="J2" s="197" t="s">
        <v>87</v>
      </c>
      <c r="K2" s="197"/>
      <c r="L2" s="197"/>
      <c r="M2" s="197"/>
      <c r="N2" s="196"/>
      <c r="O2" s="197"/>
      <c r="P2" s="207"/>
      <c r="Q2" s="213" t="s">
        <v>131</v>
      </c>
      <c r="R2" s="2"/>
    </row>
    <row r="3" spans="1:19" s="3" customFormat="1" ht="15.6" customHeight="1" thickTop="1" x14ac:dyDescent="0.3">
      <c r="A3" s="214" t="s">
        <v>140</v>
      </c>
      <c r="B3" s="212" t="s">
        <v>135</v>
      </c>
      <c r="C3" s="208" t="s">
        <v>120</v>
      </c>
      <c r="D3" s="197" t="s">
        <v>139</v>
      </c>
      <c r="E3" s="198" t="s">
        <v>26</v>
      </c>
      <c r="F3" s="196" t="s">
        <v>4</v>
      </c>
      <c r="G3" s="197" t="s">
        <v>28</v>
      </c>
      <c r="H3" s="199"/>
      <c r="I3" s="200" t="s">
        <v>1</v>
      </c>
      <c r="J3" s="202"/>
      <c r="K3" s="197"/>
      <c r="L3" s="209">
        <f>L32</f>
        <v>15</v>
      </c>
      <c r="M3" s="203" t="s">
        <v>2</v>
      </c>
      <c r="N3" s="196" t="s">
        <v>5</v>
      </c>
      <c r="O3" s="209">
        <f>O32</f>
        <v>12</v>
      </c>
      <c r="P3" s="204" t="s">
        <v>0</v>
      </c>
      <c r="Q3" s="82" t="s">
        <v>124</v>
      </c>
    </row>
    <row r="4" spans="1:19" s="3" customFormat="1" ht="15.6" customHeight="1" x14ac:dyDescent="0.3">
      <c r="A4" s="2"/>
      <c r="B4" s="92"/>
      <c r="C4" s="22">
        <v>1</v>
      </c>
      <c r="D4" s="2" t="s">
        <v>50</v>
      </c>
      <c r="E4" s="101" t="s">
        <v>25</v>
      </c>
      <c r="F4" s="8"/>
      <c r="G4" s="2"/>
      <c r="H4" s="76">
        <f>$H$14</f>
        <v>12</v>
      </c>
      <c r="I4" s="134" t="s">
        <v>0</v>
      </c>
      <c r="J4" s="9"/>
      <c r="K4" s="2"/>
      <c r="L4" s="13"/>
      <c r="M4" s="25"/>
      <c r="N4" s="8"/>
      <c r="O4" s="13"/>
      <c r="P4" s="52"/>
      <c r="Q4" s="83" t="s">
        <v>125</v>
      </c>
    </row>
    <row r="5" spans="1:19" s="2" customFormat="1" ht="15.6" customHeight="1" thickBot="1" x14ac:dyDescent="0.35">
      <c r="B5" s="141"/>
      <c r="C5" s="210" t="s">
        <v>121</v>
      </c>
      <c r="D5" s="53" t="s">
        <v>132</v>
      </c>
      <c r="E5" s="103" t="s">
        <v>27</v>
      </c>
      <c r="F5" s="54" t="s">
        <v>4</v>
      </c>
      <c r="G5" s="53" t="s">
        <v>29</v>
      </c>
      <c r="H5" s="211">
        <f>$H$3*$H$4</f>
        <v>0</v>
      </c>
      <c r="I5" s="55" t="s">
        <v>2</v>
      </c>
      <c r="J5" s="56"/>
      <c r="K5" s="53"/>
      <c r="L5" s="57"/>
      <c r="M5" s="57"/>
      <c r="N5" s="54"/>
      <c r="O5" s="58"/>
      <c r="P5" s="59"/>
      <c r="Q5" s="83" t="s">
        <v>137</v>
      </c>
    </row>
    <row r="6" spans="1:19" ht="15.6" customHeight="1" thickTop="1" thickBot="1" x14ac:dyDescent="0.35"/>
    <row r="7" spans="1:19" s="3" customFormat="1" ht="15.6" customHeight="1" thickTop="1" x14ac:dyDescent="0.3">
      <c r="A7" s="214" t="s">
        <v>141</v>
      </c>
      <c r="B7" s="195" t="s">
        <v>138</v>
      </c>
      <c r="C7" s="196"/>
      <c r="D7" s="197" t="s">
        <v>136</v>
      </c>
      <c r="E7" s="198" t="s">
        <v>27</v>
      </c>
      <c r="F7" s="196" t="s">
        <v>4</v>
      </c>
      <c r="G7" s="197" t="s">
        <v>29</v>
      </c>
      <c r="H7" s="199">
        <v>15</v>
      </c>
      <c r="I7" s="200" t="s">
        <v>2</v>
      </c>
      <c r="J7" s="201"/>
      <c r="K7" s="197"/>
      <c r="L7" s="202"/>
      <c r="M7" s="203"/>
      <c r="N7" s="196"/>
      <c r="O7" s="202"/>
      <c r="P7" s="204"/>
      <c r="Q7" s="84" t="s">
        <v>93</v>
      </c>
      <c r="R7" s="81"/>
      <c r="S7" s="81"/>
    </row>
    <row r="8" spans="1:19" s="3" customFormat="1" ht="15.6" customHeight="1" x14ac:dyDescent="0.3">
      <c r="A8" s="137" t="s">
        <v>142</v>
      </c>
      <c r="B8" s="151"/>
      <c r="C8" s="152"/>
      <c r="D8" s="153" t="s">
        <v>122</v>
      </c>
      <c r="E8" s="154" t="s">
        <v>8</v>
      </c>
      <c r="F8" s="152" t="s">
        <v>4</v>
      </c>
      <c r="G8" s="153" t="s">
        <v>18</v>
      </c>
      <c r="H8" s="155">
        <v>1</v>
      </c>
      <c r="I8" s="156" t="s">
        <v>1</v>
      </c>
      <c r="J8" s="153"/>
      <c r="K8" s="153"/>
      <c r="L8" s="157"/>
      <c r="M8" s="153"/>
      <c r="N8" s="152"/>
      <c r="O8" s="157"/>
      <c r="P8" s="158"/>
      <c r="Q8" s="83" t="s">
        <v>112</v>
      </c>
    </row>
    <row r="9" spans="1:19" s="3" customFormat="1" ht="15.6" customHeight="1" x14ac:dyDescent="0.3">
      <c r="A9" s="138"/>
      <c r="B9" s="140" t="s">
        <v>92</v>
      </c>
      <c r="C9" s="8"/>
      <c r="D9" s="3" t="s">
        <v>80</v>
      </c>
      <c r="E9" s="148" t="s">
        <v>73</v>
      </c>
      <c r="F9" s="8"/>
      <c r="G9" s="2"/>
      <c r="H9" s="79">
        <f>O9</f>
        <v>2</v>
      </c>
      <c r="I9" s="149" t="s">
        <v>0</v>
      </c>
      <c r="J9" s="116"/>
      <c r="K9" s="3" t="s">
        <v>4</v>
      </c>
      <c r="L9" s="150">
        <v>0.5</v>
      </c>
      <c r="M9" s="3" t="s">
        <v>0</v>
      </c>
      <c r="N9" s="31" t="s">
        <v>15</v>
      </c>
      <c r="O9" s="150">
        <v>2</v>
      </c>
      <c r="P9" s="95" t="s">
        <v>0</v>
      </c>
      <c r="Q9" s="93" t="s">
        <v>126</v>
      </c>
    </row>
    <row r="10" spans="1:19" s="3" customFormat="1" ht="15.6" customHeight="1" x14ac:dyDescent="0.3">
      <c r="A10" s="138"/>
      <c r="B10" s="92"/>
      <c r="C10" s="8"/>
      <c r="D10" s="3" t="s">
        <v>82</v>
      </c>
      <c r="E10" s="148" t="s">
        <v>83</v>
      </c>
      <c r="H10" s="79">
        <f>O10</f>
        <v>8.5000000000000006E-2</v>
      </c>
      <c r="I10" s="149" t="s">
        <v>0</v>
      </c>
      <c r="J10" s="116">
        <f>H9+H10</f>
        <v>2.085</v>
      </c>
      <c r="L10" s="191">
        <v>0.04</v>
      </c>
      <c r="M10" s="3" t="s">
        <v>0</v>
      </c>
      <c r="N10" s="31" t="s">
        <v>15</v>
      </c>
      <c r="O10" s="191">
        <v>8.5000000000000006E-2</v>
      </c>
      <c r="P10" s="95" t="s">
        <v>0</v>
      </c>
      <c r="Q10" s="93" t="s">
        <v>127</v>
      </c>
    </row>
    <row r="11" spans="1:19" s="3" customFormat="1" ht="15.6" customHeight="1" x14ac:dyDescent="0.3">
      <c r="A11" s="138"/>
      <c r="B11" s="151"/>
      <c r="C11" s="152"/>
      <c r="D11" s="153" t="s">
        <v>49</v>
      </c>
      <c r="E11" s="165" t="s">
        <v>31</v>
      </c>
      <c r="F11" s="152"/>
      <c r="G11" s="153"/>
      <c r="H11" s="155">
        <v>2.4</v>
      </c>
      <c r="I11" s="156" t="s">
        <v>0</v>
      </c>
      <c r="J11" s="153"/>
      <c r="K11" s="153"/>
      <c r="L11" s="194">
        <f>0.4*L9</f>
        <v>0.2</v>
      </c>
      <c r="M11" s="153" t="s">
        <v>0</v>
      </c>
      <c r="N11" s="152" t="s">
        <v>51</v>
      </c>
      <c r="O11" s="194">
        <f>0.4*O9</f>
        <v>0.8</v>
      </c>
      <c r="P11" s="158" t="s">
        <v>0</v>
      </c>
      <c r="Q11" s="84" t="s">
        <v>119</v>
      </c>
    </row>
    <row r="12" spans="1:19" s="3" customFormat="1" ht="15.6" customHeight="1" x14ac:dyDescent="0.3">
      <c r="A12" s="138"/>
      <c r="B12" s="140" t="s">
        <v>115</v>
      </c>
      <c r="C12" s="8"/>
      <c r="D12" s="3" t="s">
        <v>89</v>
      </c>
      <c r="E12" s="118" t="s">
        <v>86</v>
      </c>
      <c r="H12" s="96">
        <v>0.3</v>
      </c>
      <c r="I12" s="94" t="s">
        <v>0</v>
      </c>
      <c r="J12" s="115">
        <f>J10+H12</f>
        <v>2.3849999999999998</v>
      </c>
      <c r="K12" s="4"/>
      <c r="L12" s="115"/>
      <c r="M12" s="4"/>
      <c r="N12" s="24"/>
      <c r="O12" s="115"/>
      <c r="P12" s="95"/>
      <c r="Q12" s="83" t="s">
        <v>116</v>
      </c>
    </row>
    <row r="13" spans="1:19" s="3" customFormat="1" ht="15.6" customHeight="1" x14ac:dyDescent="0.3">
      <c r="A13" s="138"/>
      <c r="B13" s="159"/>
      <c r="C13" s="152"/>
      <c r="D13" s="160" t="s">
        <v>145</v>
      </c>
      <c r="E13" s="192" t="s">
        <v>90</v>
      </c>
      <c r="F13" s="160"/>
      <c r="G13" s="160"/>
      <c r="H13" s="155">
        <v>1.4999999999999999E-2</v>
      </c>
      <c r="I13" s="161" t="s">
        <v>0</v>
      </c>
      <c r="J13" s="193">
        <f>J12+H13</f>
        <v>2.4</v>
      </c>
      <c r="K13" s="160"/>
      <c r="L13" s="162"/>
      <c r="M13" s="160"/>
      <c r="N13" s="163"/>
      <c r="O13" s="162"/>
      <c r="P13" s="164"/>
      <c r="Q13" s="83" t="s">
        <v>117</v>
      </c>
    </row>
    <row r="14" spans="1:19" s="3" customFormat="1" ht="15.6" customHeight="1" x14ac:dyDescent="0.3">
      <c r="A14" s="215" t="s">
        <v>143</v>
      </c>
      <c r="B14" s="50" t="s">
        <v>144</v>
      </c>
      <c r="C14" s="8"/>
      <c r="D14" s="2" t="s">
        <v>68</v>
      </c>
      <c r="E14" s="101" t="s">
        <v>25</v>
      </c>
      <c r="F14" s="8"/>
      <c r="G14" s="2"/>
      <c r="H14" s="80">
        <v>12</v>
      </c>
      <c r="I14" s="47" t="s">
        <v>0</v>
      </c>
      <c r="J14" s="9"/>
      <c r="K14" s="8"/>
      <c r="L14" s="117"/>
      <c r="M14" s="8"/>
      <c r="N14" s="8"/>
      <c r="O14" s="117"/>
      <c r="P14" s="51"/>
      <c r="Q14" s="85" t="s">
        <v>118</v>
      </c>
    </row>
    <row r="15" spans="1:19" s="3" customFormat="1" ht="15.6" customHeight="1" thickBot="1" x14ac:dyDescent="0.35">
      <c r="A15" s="139"/>
      <c r="B15" s="141"/>
      <c r="C15" s="54"/>
      <c r="D15" s="53" t="s">
        <v>67</v>
      </c>
      <c r="E15" s="103" t="s">
        <v>36</v>
      </c>
      <c r="F15" s="54"/>
      <c r="G15" s="53"/>
      <c r="H15" s="142">
        <v>0.05</v>
      </c>
      <c r="I15" s="143" t="s">
        <v>0</v>
      </c>
      <c r="J15" s="58"/>
      <c r="K15" s="53"/>
      <c r="L15" s="58"/>
      <c r="M15" s="58"/>
      <c r="N15" s="54"/>
      <c r="O15" s="58"/>
      <c r="P15" s="59"/>
      <c r="Q15" s="86" t="s">
        <v>88</v>
      </c>
    </row>
    <row r="16" spans="1:19" s="3" customFormat="1" ht="15.6" customHeight="1" thickTop="1" thickBot="1" x14ac:dyDescent="0.35">
      <c r="B16" s="2"/>
      <c r="E16" s="104"/>
    </row>
    <row r="17" spans="1:17" s="3" customFormat="1" ht="15.6" customHeight="1" thickTop="1" thickBot="1" x14ac:dyDescent="0.35">
      <c r="A17" s="70" t="s">
        <v>71</v>
      </c>
      <c r="B17" s="60" t="s">
        <v>94</v>
      </c>
      <c r="C17" s="61" t="s">
        <v>14</v>
      </c>
      <c r="D17" s="62" t="s">
        <v>9</v>
      </c>
      <c r="E17" s="105" t="s">
        <v>10</v>
      </c>
      <c r="F17" s="61" t="s">
        <v>4</v>
      </c>
      <c r="G17" s="62" t="s">
        <v>11</v>
      </c>
      <c r="H17" s="63" t="s">
        <v>12</v>
      </c>
      <c r="I17" s="62" t="s">
        <v>13</v>
      </c>
      <c r="J17" s="62" t="s">
        <v>6</v>
      </c>
      <c r="K17" s="62"/>
      <c r="L17" s="62"/>
      <c r="M17" s="62"/>
      <c r="N17" s="61"/>
      <c r="O17" s="62"/>
      <c r="P17" s="64"/>
      <c r="Q17" s="83"/>
    </row>
    <row r="18" spans="1:17" s="3" customFormat="1" ht="15.6" customHeight="1" x14ac:dyDescent="0.3">
      <c r="B18" s="65" t="s">
        <v>65</v>
      </c>
      <c r="C18" s="5" t="s">
        <v>19</v>
      </c>
      <c r="D18" s="2" t="s">
        <v>96</v>
      </c>
      <c r="E18" s="102" t="s">
        <v>72</v>
      </c>
      <c r="F18" s="24" t="s">
        <v>4</v>
      </c>
      <c r="G18" s="4" t="s">
        <v>74</v>
      </c>
      <c r="H18" s="74">
        <f>J13</f>
        <v>2.4</v>
      </c>
      <c r="I18" s="45" t="s">
        <v>0</v>
      </c>
      <c r="J18" s="6"/>
      <c r="K18" s="6"/>
      <c r="L18" s="41"/>
      <c r="M18" s="6"/>
      <c r="N18" s="7"/>
      <c r="O18" s="41"/>
      <c r="P18" s="44"/>
    </row>
    <row r="19" spans="1:17" s="3" customFormat="1" ht="15.6" customHeight="1" x14ac:dyDescent="0.3">
      <c r="B19" s="34"/>
      <c r="C19" s="5" t="s">
        <v>20</v>
      </c>
      <c r="D19" s="6" t="s">
        <v>122</v>
      </c>
      <c r="E19" s="106" t="s">
        <v>8</v>
      </c>
      <c r="F19" s="7" t="s">
        <v>4</v>
      </c>
      <c r="G19" s="2" t="s">
        <v>18</v>
      </c>
      <c r="H19" s="74">
        <f>H8</f>
        <v>1</v>
      </c>
      <c r="I19" s="45" t="s">
        <v>1</v>
      </c>
      <c r="J19" s="6"/>
      <c r="K19" s="6"/>
      <c r="L19" s="6"/>
      <c r="M19" s="6"/>
      <c r="N19" s="7"/>
      <c r="O19" s="6"/>
      <c r="P19" s="44"/>
      <c r="Q19" s="83"/>
    </row>
    <row r="20" spans="1:17" s="3" customFormat="1" ht="15.6" customHeight="1" x14ac:dyDescent="0.3">
      <c r="B20" s="34"/>
      <c r="C20" s="1" t="s">
        <v>21</v>
      </c>
      <c r="D20" s="4" t="s">
        <v>75</v>
      </c>
      <c r="E20" s="107" t="s">
        <v>76</v>
      </c>
      <c r="F20" s="24" t="s">
        <v>4</v>
      </c>
      <c r="G20" s="4" t="s">
        <v>77</v>
      </c>
      <c r="H20" s="75">
        <f>H19*H18</f>
        <v>2.4</v>
      </c>
      <c r="I20" s="2" t="s">
        <v>2</v>
      </c>
      <c r="J20" s="9">
        <f>L20*O20</f>
        <v>2.4</v>
      </c>
      <c r="K20" s="2" t="s">
        <v>4</v>
      </c>
      <c r="L20" s="13">
        <f>H19</f>
        <v>1</v>
      </c>
      <c r="M20" s="11" t="s">
        <v>1</v>
      </c>
      <c r="N20" s="12" t="s">
        <v>17</v>
      </c>
      <c r="O20" s="13">
        <f>H18</f>
        <v>2.4</v>
      </c>
      <c r="P20" s="43" t="s">
        <v>0</v>
      </c>
      <c r="Q20" s="83"/>
    </row>
    <row r="21" spans="1:17" s="3" customFormat="1" ht="15.6" customHeight="1" x14ac:dyDescent="0.3">
      <c r="B21" s="33"/>
      <c r="C21" s="1" t="s">
        <v>23</v>
      </c>
      <c r="D21" s="2" t="s">
        <v>97</v>
      </c>
      <c r="E21" s="100" t="s">
        <v>31</v>
      </c>
      <c r="F21" s="8"/>
      <c r="G21" s="2"/>
      <c r="H21" s="74">
        <f>H11</f>
        <v>2.4</v>
      </c>
      <c r="I21" s="46" t="s">
        <v>0</v>
      </c>
      <c r="J21" s="2"/>
      <c r="K21" s="2"/>
      <c r="L21" s="28"/>
      <c r="M21" s="2"/>
      <c r="N21" s="8"/>
      <c r="O21" s="6"/>
      <c r="P21" s="44"/>
      <c r="Q21" s="84"/>
    </row>
    <row r="22" spans="1:17" s="3" customFormat="1" ht="15.6" customHeight="1" x14ac:dyDescent="0.3">
      <c r="B22" s="166"/>
      <c r="C22" s="167" t="s">
        <v>24</v>
      </c>
      <c r="D22" s="153" t="s">
        <v>123</v>
      </c>
      <c r="E22" s="154" t="s">
        <v>32</v>
      </c>
      <c r="F22" s="152" t="s">
        <v>4</v>
      </c>
      <c r="G22" s="160" t="s">
        <v>78</v>
      </c>
      <c r="H22" s="168">
        <f>H19*H18/H21</f>
        <v>1</v>
      </c>
      <c r="I22" s="153" t="s">
        <v>1</v>
      </c>
      <c r="J22" s="157">
        <f>L22/O22</f>
        <v>1</v>
      </c>
      <c r="K22" s="153" t="s">
        <v>4</v>
      </c>
      <c r="L22" s="157">
        <f>H19*H18</f>
        <v>2.4</v>
      </c>
      <c r="M22" s="169" t="s">
        <v>2</v>
      </c>
      <c r="N22" s="170" t="s">
        <v>5</v>
      </c>
      <c r="O22" s="171">
        <f>H21</f>
        <v>2.4</v>
      </c>
      <c r="P22" s="172" t="s">
        <v>0</v>
      </c>
      <c r="Q22" s="83"/>
    </row>
    <row r="23" spans="1:17" s="3" customFormat="1" ht="15.6" customHeight="1" x14ac:dyDescent="0.3">
      <c r="B23" s="177" t="s">
        <v>98</v>
      </c>
      <c r="C23" s="178">
        <v>1</v>
      </c>
      <c r="D23" s="179" t="s">
        <v>99</v>
      </c>
      <c r="E23" s="180" t="s">
        <v>73</v>
      </c>
      <c r="F23" s="181"/>
      <c r="G23" s="182"/>
      <c r="H23" s="183">
        <f>H9</f>
        <v>2</v>
      </c>
      <c r="I23" s="179" t="s">
        <v>0</v>
      </c>
      <c r="J23" s="184"/>
      <c r="K23" s="179"/>
      <c r="L23" s="184"/>
      <c r="M23" s="185"/>
      <c r="N23" s="186"/>
      <c r="O23" s="187"/>
      <c r="P23" s="188"/>
      <c r="Q23" s="3" t="s">
        <v>129</v>
      </c>
    </row>
    <row r="24" spans="1:17" s="3" customFormat="1" ht="15.6" customHeight="1" x14ac:dyDescent="0.3">
      <c r="B24" s="34"/>
      <c r="C24" s="1">
        <v>2</v>
      </c>
      <c r="D24" s="2" t="s">
        <v>102</v>
      </c>
      <c r="E24" s="100" t="s">
        <v>100</v>
      </c>
      <c r="F24" s="8" t="s">
        <v>4</v>
      </c>
      <c r="G24" s="3" t="s">
        <v>101</v>
      </c>
      <c r="H24" s="75">
        <f>H9+H10</f>
        <v>2.085</v>
      </c>
      <c r="I24" s="2" t="s">
        <v>0</v>
      </c>
      <c r="J24" s="9">
        <f>L24+O24</f>
        <v>2.085</v>
      </c>
      <c r="K24" s="2" t="s">
        <v>4</v>
      </c>
      <c r="L24" s="13">
        <f>H9</f>
        <v>2</v>
      </c>
      <c r="M24" s="11" t="s">
        <v>0</v>
      </c>
      <c r="N24" s="12" t="s">
        <v>85</v>
      </c>
      <c r="O24" s="13">
        <f>H10</f>
        <v>8.5000000000000006E-2</v>
      </c>
      <c r="P24" s="43" t="s">
        <v>0</v>
      </c>
      <c r="Q24" s="3" t="s">
        <v>130</v>
      </c>
    </row>
    <row r="25" spans="1:17" s="3" customFormat="1" ht="15.6" customHeight="1" x14ac:dyDescent="0.3">
      <c r="B25" s="34"/>
      <c r="C25" s="1">
        <v>3</v>
      </c>
      <c r="D25" s="2" t="s">
        <v>114</v>
      </c>
      <c r="E25" s="100" t="s">
        <v>104</v>
      </c>
      <c r="F25" s="8" t="s">
        <v>4</v>
      </c>
      <c r="G25" s="100" t="s">
        <v>105</v>
      </c>
      <c r="H25" s="77">
        <f>H24-H38</f>
        <v>0</v>
      </c>
      <c r="I25" s="2" t="s">
        <v>0</v>
      </c>
      <c r="J25" s="9">
        <f>L25-O25</f>
        <v>0</v>
      </c>
      <c r="K25" s="2" t="s">
        <v>4</v>
      </c>
      <c r="L25" s="13">
        <f>H24</f>
        <v>2.085</v>
      </c>
      <c r="M25" s="9" t="s">
        <v>0</v>
      </c>
      <c r="N25" s="12" t="s">
        <v>16</v>
      </c>
      <c r="O25" s="132">
        <f>H38</f>
        <v>2.085</v>
      </c>
      <c r="P25" s="43" t="s">
        <v>0</v>
      </c>
      <c r="Q25" s="83"/>
    </row>
    <row r="26" spans="1:17" s="3" customFormat="1" ht="15.6" customHeight="1" x14ac:dyDescent="0.3">
      <c r="B26" s="34"/>
      <c r="C26" s="1">
        <v>4</v>
      </c>
      <c r="D26" s="2" t="s">
        <v>96</v>
      </c>
      <c r="E26" s="102" t="s">
        <v>72</v>
      </c>
      <c r="F26" s="24" t="s">
        <v>4</v>
      </c>
      <c r="G26" s="100" t="s">
        <v>106</v>
      </c>
      <c r="H26" s="77">
        <f>H25+H11</f>
        <v>2.4</v>
      </c>
      <c r="I26" s="2" t="s">
        <v>0</v>
      </c>
      <c r="J26" s="9">
        <f>L26+O26</f>
        <v>2.4</v>
      </c>
      <c r="K26" s="6" t="s">
        <v>4</v>
      </c>
      <c r="L26" s="122">
        <f>H25</f>
        <v>0</v>
      </c>
      <c r="M26" s="11" t="s">
        <v>0</v>
      </c>
      <c r="N26" s="12" t="s">
        <v>85</v>
      </c>
      <c r="O26" s="13">
        <f>H11</f>
        <v>2.4</v>
      </c>
      <c r="P26" s="43" t="s">
        <v>0</v>
      </c>
    </row>
    <row r="27" spans="1:17" s="3" customFormat="1" ht="15.6" customHeight="1" x14ac:dyDescent="0.3">
      <c r="B27" s="34"/>
      <c r="C27" s="1">
        <v>5</v>
      </c>
      <c r="D27" s="2" t="s">
        <v>107</v>
      </c>
      <c r="E27" s="100" t="s">
        <v>108</v>
      </c>
      <c r="F27" s="8" t="s">
        <v>4</v>
      </c>
      <c r="G27" s="102" t="s">
        <v>109</v>
      </c>
      <c r="H27" s="77">
        <f>H26-H12</f>
        <v>2.1</v>
      </c>
      <c r="I27" s="2" t="s">
        <v>0</v>
      </c>
      <c r="J27" s="9">
        <f>L27-O27</f>
        <v>2.1</v>
      </c>
      <c r="K27" s="2" t="s">
        <v>4</v>
      </c>
      <c r="L27" s="13">
        <f>H26</f>
        <v>2.4</v>
      </c>
      <c r="M27" s="9" t="s">
        <v>0</v>
      </c>
      <c r="N27" s="12" t="s">
        <v>16</v>
      </c>
      <c r="O27" s="13">
        <f>H12</f>
        <v>0.3</v>
      </c>
      <c r="P27" s="43" t="s">
        <v>0</v>
      </c>
      <c r="Q27" s="83" t="s">
        <v>128</v>
      </c>
    </row>
    <row r="28" spans="1:17" s="3" customFormat="1" ht="15.6" customHeight="1" thickBot="1" x14ac:dyDescent="0.35">
      <c r="B28" s="66"/>
      <c r="C28" s="16">
        <v>6</v>
      </c>
      <c r="D28" s="15" t="s">
        <v>110</v>
      </c>
      <c r="E28" s="189" t="s">
        <v>73</v>
      </c>
      <c r="F28" s="17" t="s">
        <v>4</v>
      </c>
      <c r="G28" s="97" t="s">
        <v>111</v>
      </c>
      <c r="H28" s="119">
        <f>H27-H10-H13</f>
        <v>2</v>
      </c>
      <c r="I28" s="15" t="s">
        <v>0</v>
      </c>
      <c r="J28" s="21">
        <f>L28-O28</f>
        <v>2</v>
      </c>
      <c r="K28" s="15" t="s">
        <v>4</v>
      </c>
      <c r="L28" s="20">
        <f>H27</f>
        <v>2.1</v>
      </c>
      <c r="M28" s="18" t="s">
        <v>0</v>
      </c>
      <c r="N28" s="19" t="s">
        <v>16</v>
      </c>
      <c r="O28" s="190">
        <f>H10+H13</f>
        <v>0.1</v>
      </c>
      <c r="P28" s="73" t="s">
        <v>0</v>
      </c>
      <c r="Q28" s="83"/>
    </row>
    <row r="29" spans="1:17" s="3" customFormat="1" ht="15.6" customHeight="1" x14ac:dyDescent="0.3">
      <c r="B29" s="65" t="s">
        <v>30</v>
      </c>
      <c r="C29" s="173">
        <v>1</v>
      </c>
      <c r="D29" s="145" t="s">
        <v>50</v>
      </c>
      <c r="E29" s="146" t="s">
        <v>25</v>
      </c>
      <c r="F29" s="144"/>
      <c r="G29" s="145"/>
      <c r="H29" s="174">
        <f>H14</f>
        <v>12</v>
      </c>
      <c r="I29" s="175" t="s">
        <v>0</v>
      </c>
      <c r="J29" s="147"/>
      <c r="K29" s="144"/>
      <c r="L29" s="144"/>
      <c r="M29" s="144"/>
      <c r="N29" s="144"/>
      <c r="O29" s="144"/>
      <c r="P29" s="176"/>
      <c r="Q29" s="85"/>
    </row>
    <row r="30" spans="1:17" s="2" customFormat="1" ht="15.6" customHeight="1" x14ac:dyDescent="0.3">
      <c r="B30" s="33"/>
      <c r="C30" s="22">
        <v>2</v>
      </c>
      <c r="D30" s="2" t="s">
        <v>52</v>
      </c>
      <c r="E30" s="101" t="s">
        <v>36</v>
      </c>
      <c r="F30" s="8"/>
      <c r="H30" s="133">
        <f>H15</f>
        <v>0.05</v>
      </c>
      <c r="I30" s="134" t="s">
        <v>0</v>
      </c>
      <c r="J30" s="9"/>
      <c r="L30" s="9"/>
      <c r="M30" s="9"/>
      <c r="N30" s="8"/>
      <c r="O30" s="9"/>
      <c r="P30" s="43"/>
      <c r="Q30" s="83"/>
    </row>
    <row r="31" spans="1:17" s="2" customFormat="1" ht="15.6" customHeight="1" thickBot="1" x14ac:dyDescent="0.35">
      <c r="B31" s="67"/>
      <c r="C31" s="23">
        <v>3</v>
      </c>
      <c r="D31" s="15" t="s">
        <v>48</v>
      </c>
      <c r="E31" s="108" t="s">
        <v>33</v>
      </c>
      <c r="F31" s="17" t="s">
        <v>4</v>
      </c>
      <c r="G31" s="30" t="s">
        <v>39</v>
      </c>
      <c r="H31" s="135">
        <f>H29-H30</f>
        <v>11.95</v>
      </c>
      <c r="I31" s="136" t="s">
        <v>0</v>
      </c>
      <c r="J31" s="21">
        <f>L31-O31</f>
        <v>11.95</v>
      </c>
      <c r="K31" s="15" t="s">
        <v>4</v>
      </c>
      <c r="L31" s="20">
        <f>H29</f>
        <v>12</v>
      </c>
      <c r="M31" s="21" t="s">
        <v>0</v>
      </c>
      <c r="N31" s="17" t="s">
        <v>16</v>
      </c>
      <c r="O31" s="20">
        <f>H30</f>
        <v>0.05</v>
      </c>
      <c r="P31" s="73" t="s">
        <v>0</v>
      </c>
      <c r="Q31" s="83"/>
    </row>
    <row r="32" spans="1:17" s="3" customFormat="1" ht="15.6" customHeight="1" x14ac:dyDescent="0.3">
      <c r="B32" s="68" t="s">
        <v>22</v>
      </c>
      <c r="C32" s="39">
        <v>4</v>
      </c>
      <c r="D32" s="2" t="s">
        <v>133</v>
      </c>
      <c r="E32" s="101" t="s">
        <v>26</v>
      </c>
      <c r="F32" s="8" t="s">
        <v>4</v>
      </c>
      <c r="G32" s="2" t="s">
        <v>28</v>
      </c>
      <c r="H32" s="75">
        <f>H34/H29</f>
        <v>1.25</v>
      </c>
      <c r="I32" s="2" t="s">
        <v>1</v>
      </c>
      <c r="J32" s="9">
        <f>L32/O32</f>
        <v>1.25</v>
      </c>
      <c r="K32" s="2" t="s">
        <v>4</v>
      </c>
      <c r="L32" s="13">
        <f>H34</f>
        <v>15</v>
      </c>
      <c r="M32" s="25" t="s">
        <v>2</v>
      </c>
      <c r="N32" s="8" t="s">
        <v>5</v>
      </c>
      <c r="O32" s="13">
        <f>H29</f>
        <v>12</v>
      </c>
      <c r="P32" s="43" t="s">
        <v>0</v>
      </c>
      <c r="Q32" s="82"/>
    </row>
    <row r="33" spans="2:20" s="2" customFormat="1" ht="15.6" customHeight="1" x14ac:dyDescent="0.3">
      <c r="B33" s="33"/>
      <c r="C33" s="40">
        <v>5</v>
      </c>
      <c r="D33" s="2" t="s">
        <v>134</v>
      </c>
      <c r="E33" s="101" t="s">
        <v>37</v>
      </c>
      <c r="F33" s="8" t="s">
        <v>4</v>
      </c>
      <c r="G33" s="2" t="s">
        <v>38</v>
      </c>
      <c r="H33" s="75">
        <f>H32*H30</f>
        <v>6.25E-2</v>
      </c>
      <c r="I33" s="2" t="s">
        <v>2</v>
      </c>
      <c r="J33" s="9">
        <f>L33*O33</f>
        <v>6.25E-2</v>
      </c>
      <c r="K33" s="2" t="s">
        <v>4</v>
      </c>
      <c r="L33" s="13">
        <f>H32</f>
        <v>1.25</v>
      </c>
      <c r="M33" s="25" t="s">
        <v>1</v>
      </c>
      <c r="N33" s="12" t="s">
        <v>17</v>
      </c>
      <c r="O33" s="13">
        <f>H30</f>
        <v>0.05</v>
      </c>
      <c r="P33" s="43" t="s">
        <v>0</v>
      </c>
      <c r="Q33" s="86"/>
    </row>
    <row r="34" spans="2:20" s="2" customFormat="1" ht="15.6" customHeight="1" thickBot="1" x14ac:dyDescent="0.35">
      <c r="B34" s="67"/>
      <c r="C34" s="71">
        <v>6</v>
      </c>
      <c r="D34" s="15" t="s">
        <v>66</v>
      </c>
      <c r="E34" s="108" t="s">
        <v>27</v>
      </c>
      <c r="F34" s="17" t="s">
        <v>4</v>
      </c>
      <c r="G34" s="15" t="s">
        <v>29</v>
      </c>
      <c r="H34" s="125">
        <f>H7</f>
        <v>15</v>
      </c>
      <c r="I34" s="72" t="s">
        <v>2</v>
      </c>
      <c r="J34" s="18"/>
      <c r="K34" s="15"/>
      <c r="L34" s="27"/>
      <c r="M34" s="27"/>
      <c r="N34" s="17"/>
      <c r="O34" s="21"/>
      <c r="P34" s="73"/>
      <c r="Q34" s="83"/>
    </row>
    <row r="35" spans="2:20" s="3" customFormat="1" ht="15.6" customHeight="1" x14ac:dyDescent="0.3">
      <c r="B35" s="68" t="s">
        <v>69</v>
      </c>
      <c r="C35" s="48">
        <v>7</v>
      </c>
      <c r="D35" s="2" t="s">
        <v>47</v>
      </c>
      <c r="E35" s="101" t="s">
        <v>44</v>
      </c>
      <c r="F35" s="8" t="s">
        <v>4</v>
      </c>
      <c r="G35" s="2" t="s">
        <v>40</v>
      </c>
      <c r="H35" s="75">
        <f>H32*H31</f>
        <v>14.9375</v>
      </c>
      <c r="I35" s="2" t="s">
        <v>2</v>
      </c>
      <c r="J35" s="9">
        <f>L35-O35</f>
        <v>14.9375</v>
      </c>
      <c r="K35" s="2" t="s">
        <v>4</v>
      </c>
      <c r="L35" s="13">
        <f>H34</f>
        <v>15</v>
      </c>
      <c r="M35" s="25" t="s">
        <v>2</v>
      </c>
      <c r="N35" s="12" t="s">
        <v>16</v>
      </c>
      <c r="O35" s="13">
        <f>H33</f>
        <v>6.25E-2</v>
      </c>
      <c r="P35" s="43" t="s">
        <v>2</v>
      </c>
      <c r="Q35" s="83"/>
    </row>
    <row r="36" spans="2:20" s="3" customFormat="1" ht="15.6" customHeight="1" x14ac:dyDescent="0.3">
      <c r="B36" s="33"/>
      <c r="C36" s="48">
        <v>8</v>
      </c>
      <c r="D36" s="2" t="s">
        <v>46</v>
      </c>
      <c r="E36" s="100" t="s">
        <v>34</v>
      </c>
      <c r="F36" s="7" t="s">
        <v>4</v>
      </c>
      <c r="G36" s="2" t="s">
        <v>41</v>
      </c>
      <c r="H36" s="78">
        <f>H35/H22</f>
        <v>14.9375</v>
      </c>
      <c r="I36" s="2" t="s">
        <v>0</v>
      </c>
      <c r="J36" s="28">
        <f>L36/O36</f>
        <v>14.9375</v>
      </c>
      <c r="K36" s="2" t="s">
        <v>4</v>
      </c>
      <c r="L36" s="122">
        <f>H35</f>
        <v>14.9375</v>
      </c>
      <c r="M36" s="29" t="s">
        <v>2</v>
      </c>
      <c r="N36" s="7" t="s">
        <v>5</v>
      </c>
      <c r="O36" s="122">
        <f>H22</f>
        <v>1</v>
      </c>
      <c r="P36" s="112" t="s">
        <v>1</v>
      </c>
      <c r="Q36" s="83"/>
      <c r="R36" s="2"/>
      <c r="S36" s="2"/>
      <c r="T36" s="2"/>
    </row>
    <row r="37" spans="2:20" s="3" customFormat="1" ht="15.6" customHeight="1" x14ac:dyDescent="0.3">
      <c r="B37" s="34"/>
      <c r="C37" s="48">
        <v>9</v>
      </c>
      <c r="D37" s="3" t="s">
        <v>45</v>
      </c>
      <c r="E37" s="100" t="s">
        <v>35</v>
      </c>
      <c r="F37" s="8" t="s">
        <v>4</v>
      </c>
      <c r="G37" s="14" t="s">
        <v>42</v>
      </c>
      <c r="H37" s="99">
        <f>H36-H31</f>
        <v>2.9875000000000007</v>
      </c>
      <c r="I37" s="2" t="s">
        <v>0</v>
      </c>
      <c r="J37" s="9">
        <f>L37-O37</f>
        <v>2.9875000000000007</v>
      </c>
      <c r="K37" s="2" t="s">
        <v>4</v>
      </c>
      <c r="L37" s="13">
        <f>H36</f>
        <v>14.9375</v>
      </c>
      <c r="M37" s="9" t="s">
        <v>0</v>
      </c>
      <c r="N37" s="12" t="s">
        <v>16</v>
      </c>
      <c r="O37" s="13">
        <f>H31</f>
        <v>11.95</v>
      </c>
      <c r="P37" s="43" t="s">
        <v>0</v>
      </c>
      <c r="Q37" s="110" t="s">
        <v>64</v>
      </c>
      <c r="R37" s="87"/>
      <c r="S37" s="2"/>
      <c r="T37" s="2"/>
    </row>
    <row r="38" spans="2:20" s="3" customFormat="1" ht="15.6" customHeight="1" x14ac:dyDescent="0.3">
      <c r="B38" s="34"/>
      <c r="C38" s="48">
        <v>10</v>
      </c>
      <c r="D38" s="3" t="s">
        <v>81</v>
      </c>
      <c r="E38" s="100" t="s">
        <v>84</v>
      </c>
      <c r="F38" s="8" t="s">
        <v>4</v>
      </c>
      <c r="G38" s="102" t="s">
        <v>103</v>
      </c>
      <c r="H38" s="77">
        <f>H11-H12-H13</f>
        <v>2.085</v>
      </c>
      <c r="I38" s="2" t="s">
        <v>0</v>
      </c>
      <c r="J38" s="9">
        <f>L38-O38</f>
        <v>2.085</v>
      </c>
      <c r="K38" s="2" t="s">
        <v>4</v>
      </c>
      <c r="L38" s="13">
        <f>H11</f>
        <v>2.4</v>
      </c>
      <c r="M38" s="9" t="s">
        <v>0</v>
      </c>
      <c r="N38" s="12" t="s">
        <v>16</v>
      </c>
      <c r="O38" s="132">
        <f>H12+H13</f>
        <v>0.315</v>
      </c>
      <c r="P38" s="43" t="s">
        <v>0</v>
      </c>
      <c r="R38" s="88"/>
      <c r="S38" s="2"/>
      <c r="T38" s="2"/>
    </row>
    <row r="39" spans="2:20" s="3" customFormat="1" ht="15.6" customHeight="1" x14ac:dyDescent="0.3">
      <c r="B39" s="34"/>
      <c r="C39" s="48"/>
      <c r="D39" s="2" t="s">
        <v>49</v>
      </c>
      <c r="E39" s="100" t="s">
        <v>31</v>
      </c>
      <c r="F39" s="8"/>
      <c r="G39" s="102"/>
      <c r="H39" s="74">
        <f>H11</f>
        <v>2.4</v>
      </c>
      <c r="I39" s="2" t="s">
        <v>0</v>
      </c>
      <c r="J39" s="91"/>
      <c r="K39" s="2"/>
      <c r="L39" s="13"/>
      <c r="M39" s="9"/>
      <c r="N39" s="12"/>
      <c r="O39" s="13"/>
      <c r="P39" s="43"/>
      <c r="Q39" s="110"/>
      <c r="R39" s="88"/>
      <c r="S39" s="2"/>
      <c r="T39" s="2"/>
    </row>
    <row r="40" spans="2:20" s="3" customFormat="1" ht="15.6" customHeight="1" x14ac:dyDescent="0.3">
      <c r="B40" s="126"/>
      <c r="C40" s="48">
        <v>11</v>
      </c>
      <c r="D40" s="11" t="s">
        <v>113</v>
      </c>
      <c r="E40" s="10" t="s">
        <v>3</v>
      </c>
      <c r="F40" s="127" t="s">
        <v>4</v>
      </c>
      <c r="G40" s="11" t="s">
        <v>43</v>
      </c>
      <c r="H40" s="75">
        <f>H36/H21</f>
        <v>6.2239583333333339</v>
      </c>
      <c r="I40" s="11" t="s">
        <v>7</v>
      </c>
      <c r="J40" s="9">
        <f>L40/O40</f>
        <v>6.2239583333333339</v>
      </c>
      <c r="K40" s="11" t="s">
        <v>4</v>
      </c>
      <c r="L40" s="13">
        <f>H36</f>
        <v>14.9375</v>
      </c>
      <c r="M40" s="11" t="s">
        <v>0</v>
      </c>
      <c r="N40" s="127" t="s">
        <v>5</v>
      </c>
      <c r="O40" s="13">
        <f>H21</f>
        <v>2.4</v>
      </c>
      <c r="P40" s="112" t="s">
        <v>0</v>
      </c>
      <c r="Q40" s="110"/>
      <c r="R40" s="88"/>
      <c r="S40" s="2"/>
      <c r="T40" s="2"/>
    </row>
    <row r="41" spans="2:20" s="3" customFormat="1" ht="15.6" customHeight="1" thickBot="1" x14ac:dyDescent="0.35">
      <c r="B41" s="128"/>
      <c r="C41" s="49">
        <v>12</v>
      </c>
      <c r="D41" s="97" t="s">
        <v>95</v>
      </c>
      <c r="E41" s="97"/>
      <c r="F41" s="129"/>
      <c r="G41" s="130" t="s">
        <v>91</v>
      </c>
      <c r="H41" s="131">
        <f>H12+H13</f>
        <v>0.315</v>
      </c>
      <c r="I41" s="18" t="s">
        <v>0</v>
      </c>
      <c r="J41" s="18"/>
      <c r="K41" s="18"/>
      <c r="L41" s="26"/>
      <c r="M41" s="18"/>
      <c r="N41" s="129"/>
      <c r="O41" s="26"/>
      <c r="P41" s="113"/>
      <c r="Q41" s="110"/>
      <c r="R41" s="88"/>
      <c r="S41" s="2"/>
      <c r="T41" s="2"/>
    </row>
    <row r="42" spans="2:20" ht="15.6" customHeight="1" x14ac:dyDescent="0.3">
      <c r="B42" s="68" t="s">
        <v>55</v>
      </c>
      <c r="C42" s="89" t="s">
        <v>19</v>
      </c>
      <c r="D42" s="3" t="s">
        <v>56</v>
      </c>
      <c r="E42" s="101" t="s">
        <v>58</v>
      </c>
      <c r="F42" s="31"/>
      <c r="G42" s="2"/>
      <c r="H42" s="75">
        <f>H36/H31</f>
        <v>1.25</v>
      </c>
      <c r="I42" s="3"/>
      <c r="J42" s="9"/>
      <c r="K42" s="3"/>
      <c r="L42" s="123"/>
      <c r="M42" s="3"/>
      <c r="N42" s="31"/>
      <c r="O42" s="32"/>
      <c r="P42" s="111"/>
      <c r="Q42" s="86" t="s">
        <v>54</v>
      </c>
    </row>
    <row r="43" spans="2:20" ht="15.6" customHeight="1" x14ac:dyDescent="0.3">
      <c r="B43" s="34"/>
      <c r="C43" s="90" t="s">
        <v>20</v>
      </c>
      <c r="D43" s="3" t="s">
        <v>57</v>
      </c>
      <c r="E43" s="102" t="s">
        <v>79</v>
      </c>
      <c r="F43" s="24" t="s">
        <v>4</v>
      </c>
      <c r="G43" s="2" t="s">
        <v>59</v>
      </c>
      <c r="H43" s="75">
        <f>H18/H21</f>
        <v>1</v>
      </c>
      <c r="J43" s="9">
        <f>L43/O43</f>
        <v>1</v>
      </c>
      <c r="K43" s="3" t="s">
        <v>4</v>
      </c>
      <c r="L43" s="123">
        <f>H22</f>
        <v>1</v>
      </c>
      <c r="M43" s="3" t="s">
        <v>0</v>
      </c>
      <c r="N43" s="31" t="s">
        <v>5</v>
      </c>
      <c r="O43" s="123">
        <f>H19</f>
        <v>1</v>
      </c>
      <c r="P43" s="111" t="s">
        <v>0</v>
      </c>
      <c r="Q43" s="86" t="s">
        <v>53</v>
      </c>
    </row>
    <row r="44" spans="2:20" ht="15.6" customHeight="1" thickBot="1" x14ac:dyDescent="0.35">
      <c r="B44" s="69"/>
      <c r="C44" s="36"/>
      <c r="D44" s="35" t="s">
        <v>60</v>
      </c>
      <c r="E44" s="109" t="s">
        <v>61</v>
      </c>
      <c r="F44" s="37" t="s">
        <v>4</v>
      </c>
      <c r="G44" s="38" t="s">
        <v>62</v>
      </c>
      <c r="H44" s="121">
        <f>H42*H43</f>
        <v>1.25</v>
      </c>
      <c r="I44" s="35"/>
      <c r="J44" s="120">
        <f>L44/O44</f>
        <v>1.25</v>
      </c>
      <c r="K44" s="35" t="s">
        <v>4</v>
      </c>
      <c r="L44" s="124">
        <f>H32</f>
        <v>1.25</v>
      </c>
      <c r="M44" s="35" t="s">
        <v>1</v>
      </c>
      <c r="N44" s="37" t="s">
        <v>5</v>
      </c>
      <c r="O44" s="124">
        <f>H19</f>
        <v>1</v>
      </c>
      <c r="P44" s="114" t="s">
        <v>1</v>
      </c>
      <c r="Q44" s="86" t="s">
        <v>63</v>
      </c>
    </row>
    <row r="45" spans="2:20" ht="15.6" customHeight="1" thickTop="1" x14ac:dyDescent="0.3">
      <c r="C45" s="4"/>
      <c r="F45" s="4"/>
      <c r="N45" s="4"/>
      <c r="Q45" s="4"/>
    </row>
    <row r="46" spans="2:20" ht="15.6" customHeight="1" x14ac:dyDescent="0.3"/>
    <row r="47" spans="2:20" ht="15.6" customHeight="1" x14ac:dyDescent="0.3"/>
    <row r="48" spans="2:20" ht="15.6" customHeight="1" x14ac:dyDescent="0.3"/>
    <row r="49" ht="15.6" customHeight="1" x14ac:dyDescent="0.3"/>
    <row r="50" ht="15.6" customHeight="1" x14ac:dyDescent="0.3"/>
    <row r="51" ht="15.6" customHeight="1" x14ac:dyDescent="0.3"/>
    <row r="52" ht="15.6" customHeight="1" x14ac:dyDescent="0.3"/>
    <row r="53" ht="15.6" customHeight="1" x14ac:dyDescent="0.3"/>
    <row r="54" ht="15.6" customHeight="1" x14ac:dyDescent="0.3"/>
    <row r="55" ht="15.6" customHeight="1" x14ac:dyDescent="0.3"/>
    <row r="56" ht="15.6" customHeight="1" x14ac:dyDescent="0.3"/>
    <row r="57" ht="15.6" customHeight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HEK(1)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2020-09-27T21:34:03Z</dcterms:modified>
</cp:coreProperties>
</file>